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PC\Desktop\RCF\Quality check\7. Budva - Podgorica works\RETENDER September 2024\TENDER DOSSIER\LOT 2 PODGORICA\VASO ALIGRUDIC mne\"/>
    </mc:Choice>
  </mc:AlternateContent>
  <xr:revisionPtr revIDLastSave="0" documentId="13_ncr:1_{CE395C8C-BF4A-4445-ABB6-34106711B9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rađevinsko-zanatski radov" sheetId="1" r:id="rId1"/>
    <sheet name="Instalacije jake struje" sheetId="2" r:id="rId2"/>
    <sheet name="Instalacije slabe struje" sheetId="3" r:id="rId3"/>
    <sheet name="Instalacije vodovoda i kanaliza" sheetId="4" r:id="rId4"/>
    <sheet name="Mašinske instalacije" sheetId="5" r:id="rId5"/>
    <sheet name="ZOP" sheetId="6" r:id="rId6"/>
    <sheet name="REKAPITULACIJA" sheetId="7" r:id="rId7"/>
  </sheets>
  <definedNames>
    <definedName name="_Hlk156895384" localSheetId="0">'Građevinsko-zanatski radov'!$A$1</definedName>
    <definedName name="_Hlk156896370" localSheetId="0">'Građevinsko-zanatski radov'!$A$47</definedName>
    <definedName name="_Hlk156898191" localSheetId="0">'Građevinsko-zanatski radov'!$A$73</definedName>
    <definedName name="_Hlk156901811" localSheetId="0">'Građevinsko-zanatski radov'!$B$74</definedName>
    <definedName name="_Hlk156901847" localSheetId="0">'Građevinsko-zanatski radov'!#REF!</definedName>
    <definedName name="_Hlk156902206" localSheetId="0">'Građevinsko-zanatski radov'!$A$76</definedName>
    <definedName name="_Hlk156902745" localSheetId="0">'Građevinsko-zanatski radov'!$A$80</definedName>
    <definedName name="_Hlk156903007" localSheetId="0">'Građevinsko-zanatski radov'!$A$82</definedName>
    <definedName name="_Hlk156904600" localSheetId="0">'Građevinsko-zanatski radov'!$A$97</definedName>
    <definedName name="_Hlk156905212" localSheetId="0">'Građevinsko-zanatski radov'!$A$99</definedName>
    <definedName name="_Hlk157509203" localSheetId="0">'Građevinsko-zanatski radov'!#REF!</definedName>
    <definedName name="_Hlk157516511" localSheetId="0">'Građevinsko-zanatski radov'!$A$4</definedName>
    <definedName name="_Hlk157516518" localSheetId="0">'Građevinsko-zanatski radov'!$B$4</definedName>
    <definedName name="_Hlk157521449" localSheetId="0">'Građevinsko-zanatski radov'!$B$40</definedName>
    <definedName name="_Hlk157521803" localSheetId="0">'Građevinsko-zanatski radov'!$B$48</definedName>
    <definedName name="_Hlk157522139" localSheetId="0">'Građevinsko-zanatski radov'!$B$54</definedName>
    <definedName name="_Hlk157522735" localSheetId="0">'Građevinsko-zanatski radov'!#REF!</definedName>
    <definedName name="_Hlk157522904" localSheetId="0">'Građevinsko-zanatski radov'!#REF!</definedName>
    <definedName name="_Hlk157522941" localSheetId="0">'Građevinsko-zanatski radov'!#REF!</definedName>
    <definedName name="_Hlk157522976" localSheetId="0">'Građevinsko-zanatski radov'!#REF!</definedName>
    <definedName name="_xlnm.Print_Area" localSheetId="0">'Građevinsko-zanatski radov'!$A$1:$F$142</definedName>
    <definedName name="_xlnm.Print_Area" localSheetId="1">'Instalacije jake struje'!#REF!</definedName>
    <definedName name="_xlnm.Print_Area" localSheetId="3">'Instalacije vodovoda i kanaliza'!$A$1:$F$102</definedName>
    <definedName name="_xlnm.Print_Area" localSheetId="6">REKAPITULACIJA!$A$1:$F$14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3" l="1"/>
  <c r="F110" i="2"/>
  <c r="B120" i="2"/>
  <c r="F12" i="2"/>
  <c r="F71" i="1" l="1"/>
  <c r="F63" i="5"/>
  <c r="F68" i="5" l="1"/>
  <c r="B74" i="5" l="1"/>
  <c r="B73" i="5"/>
  <c r="B72" i="5"/>
  <c r="F67" i="5"/>
  <c r="F69" i="5"/>
  <c r="F74" i="5" s="1"/>
  <c r="F56" i="5"/>
  <c r="F55" i="5"/>
  <c r="F54" i="5"/>
  <c r="F53" i="5"/>
  <c r="F52" i="5"/>
  <c r="F49" i="5"/>
  <c r="F48" i="5"/>
  <c r="F47" i="5"/>
  <c r="F50" i="5" s="1"/>
  <c r="F45" i="5"/>
  <c r="F43" i="5"/>
  <c r="F42" i="5"/>
  <c r="F31" i="5"/>
  <c r="F19" i="5"/>
  <c r="F5" i="5"/>
  <c r="F4" i="5"/>
  <c r="F3" i="5"/>
  <c r="F6" i="5" l="1"/>
  <c r="F72" i="5" s="1"/>
  <c r="F57" i="5"/>
  <c r="F73" i="5" s="1"/>
  <c r="F75" i="5" l="1"/>
  <c r="F7" i="7" s="1"/>
  <c r="F76" i="5"/>
  <c r="F77" i="5" s="1"/>
  <c r="E2" i="6" l="1"/>
  <c r="F90" i="4" l="1"/>
  <c r="F87" i="4"/>
  <c r="F84" i="4"/>
  <c r="F83" i="4"/>
  <c r="F80" i="4"/>
  <c r="F79" i="4"/>
  <c r="F78" i="4"/>
  <c r="F77" i="4"/>
  <c r="F74" i="4"/>
  <c r="F73" i="4"/>
  <c r="F72" i="4"/>
  <c r="F71" i="4"/>
  <c r="F70" i="4"/>
  <c r="F67" i="4"/>
  <c r="F58" i="4"/>
  <c r="F55" i="4"/>
  <c r="D52" i="4"/>
  <c r="F52" i="4" s="1"/>
  <c r="F47" i="4"/>
  <c r="F44" i="4"/>
  <c r="F43" i="4"/>
  <c r="F42" i="4"/>
  <c r="F33" i="4"/>
  <c r="F30" i="4"/>
  <c r="D24" i="4"/>
  <c r="D27" i="4" s="1"/>
  <c r="F27" i="4" s="1"/>
  <c r="F19" i="4"/>
  <c r="F18" i="4"/>
  <c r="F17" i="4"/>
  <c r="F14" i="4"/>
  <c r="F13" i="4"/>
  <c r="F10" i="4"/>
  <c r="F9" i="4"/>
  <c r="F8" i="4"/>
  <c r="F59" i="4" l="1"/>
  <c r="F91" i="4"/>
  <c r="F96" i="4" s="1"/>
  <c r="F48" i="4"/>
  <c r="F20" i="4"/>
  <c r="F24" i="4"/>
  <c r="F34" i="4" s="1"/>
  <c r="F60" i="4" l="1"/>
  <c r="F95" i="4" s="1"/>
  <c r="F35" i="4"/>
  <c r="F94" i="4" s="1"/>
  <c r="F97" i="4" l="1"/>
  <c r="F98" i="4" s="1"/>
  <c r="F99" i="4" s="1"/>
  <c r="F6" i="7" s="1"/>
  <c r="F100" i="4" l="1"/>
  <c r="F101" i="4" s="1"/>
  <c r="B69" i="3"/>
  <c r="B68" i="3"/>
  <c r="B67" i="3"/>
  <c r="B66" i="3"/>
  <c r="F62" i="3"/>
  <c r="F69" i="3" s="1"/>
  <c r="F59" i="3"/>
  <c r="F58" i="3"/>
  <c r="F57" i="3"/>
  <c r="F56" i="3"/>
  <c r="F55" i="3"/>
  <c r="F53" i="3"/>
  <c r="F52" i="3"/>
  <c r="F51" i="3"/>
  <c r="F50" i="3"/>
  <c r="F49" i="3"/>
  <c r="F48" i="3"/>
  <c r="F47" i="3"/>
  <c r="F46" i="3"/>
  <c r="F45" i="3"/>
  <c r="F44" i="3"/>
  <c r="F41" i="3"/>
  <c r="F40" i="3"/>
  <c r="F39" i="3"/>
  <c r="F38" i="3"/>
  <c r="F37" i="3"/>
  <c r="F36" i="3"/>
  <c r="F35" i="3"/>
  <c r="F34" i="3"/>
  <c r="F33" i="3"/>
  <c r="F32" i="3"/>
  <c r="F29" i="3"/>
  <c r="F28" i="3"/>
  <c r="F27" i="3"/>
  <c r="F26" i="3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F42" i="3" l="1"/>
  <c r="F67" i="3" s="1"/>
  <c r="F60" i="3"/>
  <c r="F68" i="3" s="1"/>
  <c r="F30" i="3"/>
  <c r="F66" i="3" s="1"/>
  <c r="F70" i="3" l="1"/>
  <c r="F5" i="7" s="1"/>
  <c r="B124" i="2"/>
  <c r="B123" i="2"/>
  <c r="B122" i="2"/>
  <c r="B121" i="2"/>
  <c r="B119" i="2"/>
  <c r="B118" i="2"/>
  <c r="F111" i="2"/>
  <c r="F124" i="2" s="1"/>
  <c r="F109" i="2"/>
  <c r="F123" i="2" s="1"/>
  <c r="F106" i="2"/>
  <c r="D105" i="2"/>
  <c r="F105" i="2" s="1"/>
  <c r="F102" i="2"/>
  <c r="F101" i="2"/>
  <c r="F95" i="2"/>
  <c r="F88" i="2"/>
  <c r="F87" i="2"/>
  <c r="F86" i="2"/>
  <c r="F84" i="2"/>
  <c r="F77" i="2"/>
  <c r="F71" i="2"/>
  <c r="F64" i="2"/>
  <c r="F58" i="2"/>
  <c r="F50" i="2"/>
  <c r="F49" i="2"/>
  <c r="F48" i="2"/>
  <c r="F47" i="2"/>
  <c r="F46" i="2"/>
  <c r="D45" i="2"/>
  <c r="F45" i="2" s="1"/>
  <c r="F44" i="2"/>
  <c r="D43" i="2"/>
  <c r="F43" i="2" s="1"/>
  <c r="F42" i="2"/>
  <c r="F41" i="2"/>
  <c r="D37" i="2"/>
  <c r="F37" i="2" s="1"/>
  <c r="F35" i="2"/>
  <c r="F31" i="2"/>
  <c r="F30" i="2"/>
  <c r="F29" i="2"/>
  <c r="F27" i="2"/>
  <c r="F26" i="2"/>
  <c r="F25" i="2"/>
  <c r="F19" i="2"/>
  <c r="F71" i="3" l="1"/>
  <c r="F72" i="3" s="1"/>
  <c r="F103" i="2"/>
  <c r="F121" i="2" s="1"/>
  <c r="F107" i="2"/>
  <c r="F122" i="2" s="1"/>
  <c r="F32" i="2"/>
  <c r="F118" i="2" s="1"/>
  <c r="F38" i="2"/>
  <c r="F119" i="2" s="1"/>
  <c r="F51" i="2"/>
  <c r="F120" i="2" s="1"/>
  <c r="F125" i="2" l="1"/>
  <c r="F126" i="2" l="1"/>
  <c r="F127" i="2" s="1"/>
  <c r="F4" i="7"/>
  <c r="E3" i="6"/>
  <c r="E5" i="6" s="1"/>
  <c r="E6" i="6" l="1"/>
  <c r="E7" i="6" s="1"/>
  <c r="F8" i="7" s="1"/>
  <c r="F5" i="1" l="1"/>
  <c r="F125" i="1"/>
  <c r="F81" i="1"/>
  <c r="F39" i="1"/>
  <c r="F35" i="1"/>
  <c r="F33" i="1"/>
  <c r="F12" i="1"/>
  <c r="F11" i="1"/>
  <c r="F10" i="1"/>
  <c r="F16" i="1"/>
  <c r="F17" i="1"/>
  <c r="F18" i="1"/>
  <c r="F21" i="1"/>
  <c r="F23" i="1"/>
  <c r="F26" i="1"/>
  <c r="F28" i="1"/>
  <c r="F31" i="1"/>
  <c r="F8" i="1"/>
  <c r="F36" i="1" l="1"/>
  <c r="F129" i="1" s="1"/>
  <c r="F83" i="1"/>
  <c r="F91" i="1"/>
  <c r="F90" i="1"/>
  <c r="F89" i="1"/>
  <c r="F88" i="1"/>
  <c r="F94" i="1"/>
  <c r="F95" i="1"/>
  <c r="F98" i="1"/>
  <c r="F100" i="1"/>
  <c r="F105" i="1"/>
  <c r="F102" i="1"/>
  <c r="F111" i="1"/>
  <c r="F109" i="1"/>
  <c r="F115" i="1"/>
  <c r="F119" i="1"/>
  <c r="F117" i="1"/>
  <c r="F123" i="1"/>
  <c r="F126" i="1" s="1"/>
  <c r="F137" i="1" s="1"/>
  <c r="F79" i="1"/>
  <c r="F77" i="1"/>
  <c r="F75" i="1"/>
  <c r="F69" i="1"/>
  <c r="F66" i="1"/>
  <c r="F64" i="1"/>
  <c r="F62" i="1"/>
  <c r="F60" i="1"/>
  <c r="F58" i="1"/>
  <c r="F56" i="1"/>
  <c r="F50" i="1"/>
  <c r="F49" i="1"/>
  <c r="F44" i="1"/>
  <c r="F43" i="1"/>
  <c r="F42" i="1"/>
  <c r="F41" i="1"/>
  <c r="F6" i="1"/>
  <c r="F112" i="1" l="1"/>
  <c r="F135" i="1" s="1"/>
  <c r="F72" i="1"/>
  <c r="F132" i="1" s="1"/>
  <c r="F120" i="1"/>
  <c r="F136" i="1" s="1"/>
  <c r="F106" i="1"/>
  <c r="F134" i="1" s="1"/>
  <c r="F52" i="1"/>
  <c r="F131" i="1" s="1"/>
  <c r="F84" i="1"/>
  <c r="F133" i="1" s="1"/>
  <c r="F46" i="1"/>
  <c r="F130" i="1" s="1"/>
  <c r="F138" i="1" l="1"/>
  <c r="F139" i="1" s="1"/>
  <c r="F140" i="1" s="1"/>
  <c r="F3" i="7" s="1"/>
  <c r="F10" i="7" s="1"/>
  <c r="F12" i="7" s="1"/>
  <c r="F13" i="7" s="1"/>
  <c r="F14" i="7" s="1"/>
  <c r="F141" i="1" l="1"/>
  <c r="F142" i="1" s="1"/>
</calcChain>
</file>

<file path=xl/sharedStrings.xml><?xml version="1.0" encoding="utf-8"?>
<sst xmlns="http://schemas.openxmlformats.org/spreadsheetml/2006/main" count="893" uniqueCount="575">
  <si>
    <t>Nr.</t>
  </si>
  <si>
    <t>Vrsta radova</t>
  </si>
  <si>
    <t>Količina</t>
  </si>
  <si>
    <t>A.</t>
  </si>
  <si>
    <t>Gradjevinsko-zanatski radovi</t>
  </si>
  <si>
    <t>A.1</t>
  </si>
  <si>
    <t xml:space="preserve">Pripremni radovi </t>
  </si>
  <si>
    <t>A.1.1</t>
  </si>
  <si>
    <t>Demontaža i iznošenje opreme i mobilijara iz objekta.</t>
  </si>
  <si>
    <t xml:space="preserve">Obračun paušalno. </t>
  </si>
  <si>
    <t>paušalno</t>
  </si>
  <si>
    <t>A.1.2</t>
  </si>
  <si>
    <t>Obračun po komadu, sa utovarom u gradjevinski kontejner za prevoz gradjevinskog šuta.</t>
  </si>
  <si>
    <t>kom</t>
  </si>
  <si>
    <t>Obračun po m³, sa utovarom u gradjevinski kontejner za prevoz gradjevinskog šuta.</t>
  </si>
  <si>
    <t>m³</t>
  </si>
  <si>
    <t>A.1.4</t>
  </si>
  <si>
    <t>A.1.5</t>
  </si>
  <si>
    <t>A.1.6</t>
  </si>
  <si>
    <t>A.1.7</t>
  </si>
  <si>
    <t>A.1.8</t>
  </si>
  <si>
    <t xml:space="preserve">Obijene površine očistiti čeličnim četkama. </t>
  </si>
  <si>
    <t>Obračun po m², sa utovarom u gradjevinski kontejner za prevoz gradjevinskog šuta.</t>
  </si>
  <si>
    <t>m²</t>
  </si>
  <si>
    <t>Demontaža postojećeg parketa i parket lajsni u:</t>
  </si>
  <si>
    <t>A.1.11</t>
  </si>
  <si>
    <t>Demontaža portala od crne bravarije, na ulazu u paviljon, dim. 230/210+70.</t>
  </si>
  <si>
    <t>Demontaža unutrašnjih drvenih vrata sa nadsvjetlom od učionica M1, M6, sale MPS, čajne kuhinje K i toaleta T, dim. 90/210+114.</t>
  </si>
  <si>
    <t xml:space="preserve">Demontaža unutrašnjih drvenih vrata od toaleta </t>
  </si>
  <si>
    <t>TM i TŽ, dim. 70/210.</t>
  </si>
  <si>
    <t>m</t>
  </si>
  <si>
    <t>Postavljanje gradjevinskog kontejnera od 7m³ za prevoz gradjevinskog šuta, i prevoz na najbližu deponiju.</t>
  </si>
  <si>
    <t>Obračun jednog kontejnera po danu, sa odvozom.</t>
  </si>
  <si>
    <t>dana</t>
  </si>
  <si>
    <t>Gruba i fina čišćenja objekta, u toku i nakon završetka svih radova.</t>
  </si>
  <si>
    <t xml:space="preserve">Obračun po m2 očišćene površine. </t>
  </si>
  <si>
    <t>m2</t>
  </si>
  <si>
    <t>A.2.1*</t>
  </si>
  <si>
    <t>Obračun po m² izbetonirane površine.</t>
  </si>
  <si>
    <t>A.3</t>
  </si>
  <si>
    <t>Zidarski radovi</t>
  </si>
  <si>
    <t>A.3.1</t>
  </si>
  <si>
    <t xml:space="preserve">Obračun po m2 malterisane površine. </t>
  </si>
  <si>
    <t xml:space="preserve">Izrada idealno ravne betonske košuljice (neravnine max +/- 1mm), na očišćenoj i opranoj podlozi, od maltera napravljenog od prosijanog šljunka granulacije 1, u razmjeri 1:3, u: </t>
  </si>
  <si>
    <t>A.4</t>
  </si>
  <si>
    <t>Izolaterski radovi</t>
  </si>
  <si>
    <t>A.4.1</t>
  </si>
  <si>
    <t xml:space="preserve">Bravarski radovi   </t>
  </si>
  <si>
    <t>Oznaka 1, dimenzija 230/210+70.</t>
  </si>
  <si>
    <t>Oznaka 2a, dimenzija 90/210+114.</t>
  </si>
  <si>
    <t>Oznaka 2, dimenzija 90/210+114.</t>
  </si>
  <si>
    <t>Oznaka 3, dimenzija 90/210+80.</t>
  </si>
  <si>
    <t>Oznaka 5, dimenzija 70/210.</t>
  </si>
  <si>
    <t>Oznaka 6, dimenzija 90/210.</t>
  </si>
  <si>
    <t>Ampasovanje postojećih fasadnih PVC prozora.</t>
  </si>
  <si>
    <t>Obračun po komadu.</t>
  </si>
  <si>
    <t>A.6</t>
  </si>
  <si>
    <t>Keramičarski radovi</t>
  </si>
  <si>
    <t>A.6.1</t>
  </si>
  <si>
    <t>Obračun po m² postavljenih i isfugovanih pločica.</t>
  </si>
  <si>
    <t>A.6.2</t>
  </si>
  <si>
    <t>A.6.3</t>
  </si>
  <si>
    <t>A.6.4</t>
  </si>
  <si>
    <t>A.6.5</t>
  </si>
  <si>
    <t>A.7</t>
  </si>
  <si>
    <t>Podopolagački radovi</t>
  </si>
  <si>
    <t>Reparacija oštećenja košuljice:</t>
  </si>
  <si>
    <t>A.7.2</t>
  </si>
  <si>
    <t xml:space="preserve">Nabavka, transport i ugradnja parketnih lajsni </t>
  </si>
  <si>
    <t>A.8</t>
  </si>
  <si>
    <t>Gipsarski radovi</t>
  </si>
  <si>
    <t xml:space="preserve">Obračun po m2 izvedenih radova. </t>
  </si>
  <si>
    <t>Izrada kutije oko vodova za hladni fluid, od spoljasnje jedinice klime, do unutrasnje. Komada 9.</t>
  </si>
  <si>
    <t>Molersko-farbarski radovi</t>
  </si>
  <si>
    <t>Struganje postojeće boje i gletovanje. Čišćenje površine zidova i nanošenje odgovarajućeg prajmera za fiksiranje nove, disperzione boje.</t>
  </si>
  <si>
    <t>Obračun po m² izvedenih radova.</t>
  </si>
  <si>
    <t>Razni radovi</t>
  </si>
  <si>
    <t>Nabavka el rampe sa nezavisnim motorom, za lica sa poteškoćama u kretanju, sa montažom na rukohvatu stepeništa. Visina za savladjivanje 3.25m.</t>
  </si>
  <si>
    <r>
      <t xml:space="preserve">Razbijanje podnih keramičkih pločica </t>
    </r>
    <r>
      <rPr>
        <sz val="10"/>
        <color rgb="FF000000"/>
        <rFont val="Calibri"/>
        <family val="2"/>
        <scheme val="minor"/>
      </rPr>
      <t xml:space="preserve">postavljenih na lijepku (pločice i podlogu skinuti do cementne košuljice) </t>
    </r>
    <r>
      <rPr>
        <sz val="10"/>
        <color theme="1"/>
        <rFont val="Calibri"/>
        <family val="2"/>
        <scheme val="minor"/>
      </rPr>
      <t>i zidnih keramičkih  plocica, sa razbijanjem maltera, u:</t>
    </r>
  </si>
  <si>
    <r>
      <t>Oznaka 4, dimenzija 90/210</t>
    </r>
    <r>
      <rPr>
        <sz val="10"/>
        <color theme="1"/>
        <rFont val="Calibri"/>
        <family val="2"/>
        <scheme val="minor"/>
      </rPr>
      <t>.</t>
    </r>
  </si>
  <si>
    <t>Rušenje zidane kadice za pranje ruku u toaletu T, debljina zida 10 cm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</si>
  <si>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 xml:space="preserve">toaletima T, T1, TM, TŽ, </t>
    </r>
  </si>
  <si>
    <t xml:space="preserve"> sali MPS i</t>
  </si>
  <si>
    <t xml:space="preserve"> učionicama M2,3,4,5.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</si>
  <si>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 xml:space="preserve">čajnoj kuhinji K, 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</si>
  <si>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sali MPS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</si>
  <si>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učionicama M1,2,3,4,5,6.</t>
    </r>
  </si>
  <si>
    <t xml:space="preserve">Demontaža unutrašnjih drvenih vrata sa nadsvjetlom od učionica  </t>
  </si>
  <si>
    <t xml:space="preserve">M2, M4, M5, dim. 90/210+80. </t>
  </si>
  <si>
    <t xml:space="preserve">Obračun po komadu, sa utovarom u gradjevinski kontejner za prevoz gradjevinskog šuta. </t>
  </si>
  <si>
    <t>Demontaža unutrašnjih drvenih vrata od učionice M3 i toaleta T1, dim. 90/210.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</si>
  <si>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podu toaleta T, T1, TM, TŽ.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</si>
  <si>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zidu toaleta T</t>
    </r>
  </si>
  <si>
    <t xml:space="preserve">toalet pretprostor T1. </t>
  </si>
  <si>
    <t>učionicama M1,2,3,4,5,6 I (podloga za PVC elektroprovodljivi antistatik pod).</t>
  </si>
  <si>
    <t xml:space="preserve">sali MPS ((podloga za el prov. pod tipa LVD) </t>
  </si>
  <si>
    <t>Obračun po m ugradjene lajsne.</t>
  </si>
  <si>
    <t>Obračun po m² postavljenog poda.</t>
  </si>
  <si>
    <t>B.</t>
  </si>
  <si>
    <t>Elektro instalacije jake struje</t>
  </si>
  <si>
    <t>Elektro instalacije slabe struje</t>
  </si>
  <si>
    <t>Zaštita od požara</t>
  </si>
  <si>
    <t>UKUPNO</t>
  </si>
  <si>
    <t xml:space="preserve">    PDV 21%</t>
  </si>
  <si>
    <t>UKUPNO sa PDV-om</t>
  </si>
  <si>
    <t xml:space="preserve">Bojenje unutrašnjih plafona odgovarajucom disperzivnom bojom, valjkom u dva sloja, sa predhornim struganjem, gletovanjem i pripremom postojećih površina prema A.09.01. Ton RAL 9016. </t>
  </si>
  <si>
    <t>Bojenje unutrašnjih zidova perivom disperzivnom bojom, valjkom u dva sloja, sa predhornim struganjem, gletovanjem i pripremom postojećih površina prema A.09.01. Ton RAL 9018.</t>
  </si>
  <si>
    <t xml:space="preserve">60X23X2400 u: sali MPS </t>
  </si>
  <si>
    <t>Minimum performansi dihtovanja svih vrata (gotov proizvod), koja se moraju dokazati zvaničim sertifikatom: EN 12207 – KLASA 4; EN 12208 – KLASA E750; EN 12210 – KLASA C4. Sve pozicije napraviti prema crtežima u Specifikaciji unutrašnjih vrata. Obračun po komadu ugradjenih vrata.</t>
  </si>
  <si>
    <t>Hidroizolaciju postaviti preko cementne košuljice i podići je 15 cm uz zidove i svim unutrasnjim povrsinama izlozenim direktnom prskanju vodom. Obračun po m² izvedene hiroizolacije.</t>
  </si>
  <si>
    <t>Košuljicu njegovati dok ne očvrsne. Obračun po m2 izvedene cementne košuljice.                                           (A.3.2* se ne radi, ukoliko je košuljica, pri izradi pozicija: A.1.9*    Razbijanja podnih keramičkih pločica,          A.1.10*  Demontaža postojećeg parketa i parket lajsni i A.2.1*    Betoniranja novog horizontalnog razvoda kanal. U ovom slučaju, pristupa se izradi poz.                     A.7.1* Reparacija oštećenja košuljice)Obračun po m2 izvedene košuljice.</t>
  </si>
  <si>
    <t xml:space="preserve">Nabavka materijala i malterisanje oštećenih zidova gipsanim malterom: obrada oko demontiranih vrata, krpljenje šliceva za elektro instalaciju (krenuti od dijela ispod stepenica na ulazu), instalacije vodovoda i kanalizacije i termotehničke instalacije. Podlogu pokvasiti i nanijeti rijedak malter. Na podlogu nanijeti sloj produžnog gips maltera razmere 1:2:6 debljine 2-2,5 cm i ravno izvući letvama. Preko izvedenog sloja naneti sloj čistog gipsa debljine 1-3 mm, gletovati ravno i glatko, bez vidljivih tragova gletelice. </t>
  </si>
  <si>
    <t>Nabavka materijala za izradu betona C 20/25 i betoniranje novog horizontalnog razvoda kanalizacije u   toaletima T, T1, TM, TŽ. Ovom pozicijom obuhvaćeno je i produženje, za po 15 cm, dva nadvišenja poda od 10 cm, ispod wc šolja, u toaletima TM i TŽ. Obratiti pažnju na vezivanje novog i starog betona, da bi se izbjegle pukotine u podu.</t>
  </si>
  <si>
    <t>A.1.3</t>
  </si>
  <si>
    <t>A.1.9</t>
  </si>
  <si>
    <t>A.1.10</t>
  </si>
  <si>
    <t>UKUPNO PRIPREMNI RADOVI</t>
  </si>
  <si>
    <t>A.2.1</t>
  </si>
  <si>
    <r>
      <t xml:space="preserve">Nabavka i postavljanje podnih </t>
    </r>
    <r>
      <rPr>
        <sz val="10"/>
        <color rgb="FF000000"/>
        <rFont val="Calibri"/>
        <family val="2"/>
        <scheme val="minor"/>
      </rPr>
      <t>keramičkih pločica klase I, domaće proizvodnje</t>
    </r>
    <r>
      <rPr>
        <sz val="10"/>
        <color theme="1"/>
        <rFont val="Calibri"/>
        <family val="2"/>
        <scheme val="minor"/>
      </rPr>
      <t xml:space="preserve"> (tipa Kashmir Silver ili ekvivalent), dimenzija 33x33 cm, na lijepku, u čajnoj kuhinji K, lijepljenjem u slogu fuga na fugu. Pločice protivklizne i otporne na habanje. Podlogu prethodno pripremiti i polaganje izvesti ravno. Postavljene pločice fugovati i pod očistiti. </t>
    </r>
  </si>
  <si>
    <r>
      <t xml:space="preserve">Nabavka i postavljanje podnih </t>
    </r>
    <r>
      <rPr>
        <sz val="10"/>
        <color rgb="FF000000"/>
        <rFont val="Calibri"/>
        <family val="2"/>
        <scheme val="minor"/>
      </rPr>
      <t>keramičkih pločica klase I, domaće proizvodnje</t>
    </r>
    <r>
      <rPr>
        <sz val="10"/>
        <color theme="1"/>
        <rFont val="Calibri"/>
        <family val="2"/>
        <scheme val="minor"/>
      </rPr>
      <t xml:space="preserve"> (tipa Momento Dark Rett ili ekvivalent), dimenzija 33x33 cm, na lijepku, u  toaletima T, T1, TM, TŽ, lijepljenjem u slogu fuga na fugu. Pločice protivklizne i otporne na habanje. Podlogu prethodno pripremiti i polaganje izvesti ravno. Postavljene pločice fugovati i pod očistiti. </t>
    </r>
  </si>
  <si>
    <r>
      <t>Nabavka i postavljanje zidnih keramičkih pločica</t>
    </r>
    <r>
      <rPr>
        <sz val="10"/>
        <color rgb="FF000000"/>
        <rFont val="Calibri"/>
        <family val="2"/>
        <scheme val="minor"/>
      </rPr>
      <t xml:space="preserve"> klase I, domaće proizvodnje</t>
    </r>
    <r>
      <rPr>
        <sz val="10"/>
        <color theme="1"/>
        <rFont val="Calibri"/>
        <family val="2"/>
        <scheme val="minor"/>
      </rPr>
      <t xml:space="preserve"> (tipa Kashmir Silver ili ekvivalent), dimenzija 29,5x59 cm, na lijepku, u čajnoj kuhinji K, lijepljenjem u slogu fuga na fugu. Obložene površine moraju biti ravne i vertikalne. Postavljene pločice fugovati i očistiti. </t>
    </r>
  </si>
  <si>
    <r>
      <t xml:space="preserve">Nabavka i postavljanje zidnih keramičkih pločica </t>
    </r>
    <r>
      <rPr>
        <sz val="10"/>
        <color rgb="FF000000"/>
        <rFont val="Calibri"/>
        <family val="2"/>
        <scheme val="minor"/>
      </rPr>
      <t>klase I, domaće proizvodnje</t>
    </r>
    <r>
      <rPr>
        <sz val="10"/>
        <color theme="1"/>
        <rFont val="Calibri"/>
        <family val="2"/>
        <scheme val="minor"/>
      </rPr>
      <t xml:space="preserve"> (tipa Momento Ice Rett ili ekvivalent), dimenzija 29,5x59, na lijepku, u toaletima T, T1, TM, TŽ, do visine 2.30 mt, lijepljenjem u slogu fuga na fugu. Obložene površine moraju biti ravne i vertikalne. Postavljene pločice fugovati i očistiti. </t>
    </r>
  </si>
  <si>
    <r>
      <t>Nabavka i postavljanje zidnih keramičkih pločica</t>
    </r>
    <r>
      <rPr>
        <sz val="10"/>
        <color rgb="FF000000"/>
        <rFont val="Calibri"/>
        <family val="2"/>
        <scheme val="minor"/>
      </rPr>
      <t xml:space="preserve"> klase I, domaće proizvodnje</t>
    </r>
    <r>
      <rPr>
        <sz val="10"/>
        <color theme="1"/>
        <rFont val="Calibri"/>
        <family val="2"/>
        <scheme val="minor"/>
      </rPr>
      <t xml:space="preserve"> (tipa Kashmir Gold ili ekvivalent), dimenzija 29,5x59 cm, na lijepku, u učionicama M2, M3, M4, M5, MPS, lijepljenjem u slogu fuga na fugu. Obložene površine moraju biti ravne i vertikalne. Postavljene pločice fugovati i očistiti. </t>
    </r>
  </si>
  <si>
    <t>b.               poslije skidanja pločica, utoaletima T, T1, TM, TŽ (podloga za nove podne pločice).</t>
  </si>
  <si>
    <r>
      <t>a.</t>
    </r>
    <r>
      <rPr>
        <sz val="7"/>
        <color theme="1"/>
        <rFont val="Times New Roman"/>
        <family val="1"/>
      </rPr>
      <t xml:space="preserve">               </t>
    </r>
    <r>
      <rPr>
        <sz val="10"/>
        <color theme="1"/>
        <rFont val="Calibri"/>
        <family val="2"/>
        <scheme val="minor"/>
      </rPr>
      <t>poslije skidanja parketa, u: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</si>
  <si>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učionicama M1,2,3,4,5,6 (podloga za PVC elektroprovodljivi antistatik pod),</t>
    </r>
  </si>
  <si>
    <r>
      <rPr>
        <sz val="10"/>
        <color theme="1"/>
        <rFont val="Calibri"/>
        <family val="2"/>
        <scheme val="minor"/>
      </rPr>
      <t xml:space="preserve">sali MPS (podloga za el prov. pod tipa LVD) </t>
    </r>
  </si>
  <si>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čajnoj kuhinji K (podloga za nove podne pločice).</t>
    </r>
  </si>
  <si>
    <r>
      <rPr>
        <sz val="10"/>
        <color theme="1"/>
        <rFont val="Calibri"/>
        <family val="2"/>
        <scheme val="minor"/>
      </rPr>
      <t>učionicama M1,2,3,4,5,6 (podloga za PVC elektroprovodljivi antistatik pod),</t>
    </r>
  </si>
  <si>
    <r>
      <rPr>
        <sz val="10"/>
        <color theme="1"/>
        <rFont val="Calibri"/>
        <family val="2"/>
        <scheme val="minor"/>
      </rPr>
      <t>sali MPS (podloga za el prov. pod tipa LVD),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</si>
  <si>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čajnoj kuhinji K (podloga za nove podne pločice),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</si>
  <si>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  <scheme val="minor"/>
      </rPr>
      <t>toaletima T, T1, TM, TŽ (podloga za nove podne pločice).</t>
    </r>
  </si>
  <si>
    <t>UKUPNO ZIDARSKI RADOVI</t>
  </si>
  <si>
    <t>UKUPNO IZOLATERSKI RADOVI</t>
  </si>
  <si>
    <t>A.4.2</t>
  </si>
  <si>
    <t>A.4.2a</t>
  </si>
  <si>
    <t>A.4.3</t>
  </si>
  <si>
    <t>A.4.4</t>
  </si>
  <si>
    <t>A.4.5</t>
  </si>
  <si>
    <t>A.4.6</t>
  </si>
  <si>
    <t>A.4.7</t>
  </si>
  <si>
    <t>UKUPNO BRAVARSKI RADOVI</t>
  </si>
  <si>
    <t>UKUPNO KERAMIČARSKI RADOVI</t>
  </si>
  <si>
    <t>UKUPNO PODOPOLAGAČKI RADOVI</t>
  </si>
  <si>
    <t>UKUPNO GIPSARSKI RADOVI</t>
  </si>
  <si>
    <t>UKUPNO MOLERSKO-FARBARSKI RADOVI</t>
  </si>
  <si>
    <t>UKUPNO RAZNI RADOVI</t>
  </si>
  <si>
    <t>C.</t>
  </si>
  <si>
    <t>D.</t>
  </si>
  <si>
    <t>E.</t>
  </si>
  <si>
    <t>F.</t>
  </si>
  <si>
    <t xml:space="preserve">Mašinske instalacije </t>
  </si>
  <si>
    <t>Nepredviđeni radovi 10%</t>
  </si>
  <si>
    <t xml:space="preserve">Ukupno cijena € </t>
  </si>
  <si>
    <t xml:space="preserve">Obračun po m' izvedenih radova. </t>
  </si>
  <si>
    <t>m'</t>
  </si>
  <si>
    <t>PREDMJER I PREDRAČUN RADOVA - UNUTRAŠNJE INSTALACIJE OBJEKTA
Adaptacija JU SREDNJA ELEKTROTEHNIČKA ŠKOLA "VASO ALIGRUDIĆ"</t>
  </si>
  <si>
    <t>A: INSTALACIJE VODE</t>
  </si>
  <si>
    <t>Red.
br.</t>
  </si>
  <si>
    <t>I</t>
  </si>
  <si>
    <t>UKUPNO INSTALATERSKI RADOVI (€)</t>
  </si>
  <si>
    <t>II</t>
  </si>
  <si>
    <t>UKUPNO OSTALI RADOVI (€)</t>
  </si>
  <si>
    <t>UKUPNO INSTALACIJE VODE (€)</t>
  </si>
  <si>
    <t>B: INSTALACIJE FEKALNE KANALIZACIJE</t>
  </si>
  <si>
    <t>UKUPNO INSTALACIJE FEKALNE KANALIZACIJE (€)</t>
  </si>
  <si>
    <t>C: SANITARNI ELEMENTI I GALANTERIJA</t>
  </si>
  <si>
    <t>UKUPNO SANITARNI ELEMENTII GALANTERIJA (€)</t>
  </si>
  <si>
    <t>REKAPITULACIJA TROŠKOVA</t>
  </si>
  <si>
    <t>A</t>
  </si>
  <si>
    <t>B</t>
  </si>
  <si>
    <t>C</t>
  </si>
  <si>
    <t>UKUPNO bez PDVa:</t>
  </si>
  <si>
    <t>UKUPNO sa PDVom:</t>
  </si>
  <si>
    <t>Opis opreme, materijala i radova</t>
  </si>
  <si>
    <t>INSTALATERSKI RADOVI</t>
  </si>
  <si>
    <t>PPR cijevi</t>
  </si>
  <si>
    <t>PPR PN 20 DN20</t>
  </si>
  <si>
    <t>PPR PN 20 DN25</t>
  </si>
  <si>
    <t>PPR PN 20 DN32</t>
  </si>
  <si>
    <t>PPR ventili</t>
  </si>
  <si>
    <t>Nabavka, transport i montaža običnih propusnih ventila sa potrebnim fitingom, spojnim materijalom, rozetnom i  kapom od inoksa.</t>
  </si>
  <si>
    <t>ventil 3/4"</t>
  </si>
  <si>
    <t>ventil 1/2"</t>
  </si>
  <si>
    <t>Izolacija cijevi</t>
  </si>
  <si>
    <t>Oblaganje cjevovoda tople i hladne vode i  termoizolacijom d=4mm. Na mjestu ventila prekinuti izolaciju. Obračunava se po metru dužnom postavljene izolacije prema prečnicima cevi.</t>
  </si>
  <si>
    <t>PPR DN20</t>
  </si>
  <si>
    <t>PPR DN25</t>
  </si>
  <si>
    <t>PPR DN32</t>
  </si>
  <si>
    <t>OSTALI RADOVI</t>
  </si>
  <si>
    <t>Dezinfekcija i ispiranje</t>
  </si>
  <si>
    <t>Posle završene montaže vodovodne  mreže i ispitane vodonepropustljivosti, izvođač podnosi zahtev ovlašćenoj organizaciji da izvrši dezinfekciju vodovodne mreže hlornim rastvorom kako bi ista bila ispravna za piće. Ista organizacija izdaje potvrdu o izvršenoj dezinfekciji. Analizu hemijske i mikrobiološke ispravnosti vode uraditi u ovlašćenoj laboratoriji. Voda mora da odgovara Pravilniku o higijenskoj ispravnosti vode za piće. Obračun po m.</t>
  </si>
  <si>
    <t>Ispitivanje na pritisak</t>
  </si>
  <si>
    <t>Ispitivanje vodovodne mreže na probni pritisak, veći za 3 bara od radnog, odnosno minimalno 10 bara. Po završetku montaže vodovodne mreže sva izlivna mesta zadihtovati čepovima. Postaviti hidrauličnu pumpu, napuniti instalaciju vodom, ispustiti vazduh i postići probni pritisak. Mreža mora biti pod pritiskom najmanje 24 časa. Ako pritisak opadne, pronaći mjesto kvara, otkloniti i ponovo staviti instalaciju pod ispitni pritisak. Ispitivanje vršiti uz obavezno prisustvo nadzornog organa i ovlašćenog lica i o tome sačiniti poseban zapisnik. Obračun po m'</t>
  </si>
  <si>
    <t>Uklanjanje psotojećih instalacija</t>
  </si>
  <si>
    <t>Demontaža postojećih instalacija vode, ventila i slično, sa utovarom i odvozom na deponiju. U cijenu uračunati i eventualno čepovanje postojećih cjevovoda glavnog dovoda.</t>
  </si>
  <si>
    <t>Povezivanje na postojeću mrežu</t>
  </si>
  <si>
    <t>Povezivanje novoprojektovanih instalacija vode na postojeću vodovodnu mrežu.</t>
  </si>
  <si>
    <t>PP cijevi i fazonski komadi *niskošumne</t>
  </si>
  <si>
    <t>PVC DN50</t>
  </si>
  <si>
    <t>PVC DN75</t>
  </si>
  <si>
    <t>PVC DN110</t>
  </si>
  <si>
    <t>Slivnik</t>
  </si>
  <si>
    <t>Nabavka, transport i montaža podnog slivnika u mokrom čvoru, sa ugrađenim vodenim zatvaračem i poklopcem od nerđajućeg čelika, sa perforacijama za slivanje vode prečnika prema projektu. Priključak izvesti pažljivo i sigurno. Obračun po komadu.</t>
  </si>
  <si>
    <t>Ispitivanje i ispiranje</t>
  </si>
  <si>
    <t>U dogovoru sa nadzorom izvršiti ispitivanje cjelokupne mreže ili dio po dio. Otvore zadihtovati, osim visinski najviših i mrežu napuniti vodom. Pod zadatim pritiskom mrežu držati najmanje tri časa. Izvršiti pregled i sva mjesta koja cure obilježiti. Ispusti vodu i eventualne kvarove otkloniti. Ponoviti ispitivanje. Ispitivanje se vrši uz obavezno prisustvo nadzornog organa i ovlašćenog lica i o tome je potrebno sačiniti poseban zapisnik. Obračun po m.</t>
  </si>
  <si>
    <t>Uklanjanje postojećih instalacija</t>
  </si>
  <si>
    <t xml:space="preserve">Demontaža postojećih instalacija kanalizacije, sa utovarom i odvozom na deponiju. </t>
  </si>
  <si>
    <t>Povezivanje na postojeće vertikale</t>
  </si>
  <si>
    <t>Povezivanje novoprojektovanih instalacija kanalizacije na postojeću kanalizacionu mrežu</t>
  </si>
  <si>
    <t xml:space="preserve"> INSTALACIONI RADOVI</t>
  </si>
  <si>
    <t>Demontaža postojećih sanitarija</t>
  </si>
  <si>
    <t>Demontaža postojećih sanitarija, uključujući WC šolje, umivaonike i sudopere, iznošenje i odvoz na deponiju.</t>
  </si>
  <si>
    <t>Umivaonik</t>
  </si>
  <si>
    <t>Nabavka, transport i ugradnja umivaonika domaćeg ili stranog proizvodjača od sanitarne keramike I klase. Umivaonik mora da ima otvor za odvod, preliv i čep za zatvaranje odvodnog otvora. Uz umivaonik nabaviti odgovarajuća brinoks crijeva i sve prateće elemente,  koji su neophodni za povezivanje na mrežu i sanitarnu galanteriju. Obračun po komadu.</t>
  </si>
  <si>
    <t>Umivaonik sa elementima za montažu</t>
  </si>
  <si>
    <t>Ogledalo sa etažerom</t>
  </si>
  <si>
    <t>Držač peškira</t>
  </si>
  <si>
    <t>Posuda za tečni sapun</t>
  </si>
  <si>
    <t>WC šolja</t>
  </si>
  <si>
    <t>Nabavka, transport i ugradnja WC šolje od sanitarne keramike I klase zajedno sa ugradnim vodokotlićem, sa horizontalnim izlivom, poklopnom daskom sa okvirom od kvalitetne plastike, sa držačem kutije za papir i rolo papir i stalkom za WC četku. WC šolja se montira na čeličnu konstrukciju.</t>
  </si>
  <si>
    <t>Wc šolja u kopletu sa daskom i tipkom</t>
  </si>
  <si>
    <t>Set wc četke</t>
  </si>
  <si>
    <t>Držač toalet papira</t>
  </si>
  <si>
    <t>Sudopera</t>
  </si>
  <si>
    <t xml:space="preserve">Nabavka,transport i montaža tuš kabine sa pratećom opremom. Obračun po komadu. </t>
  </si>
  <si>
    <t>Sudopera (granitna)</t>
  </si>
  <si>
    <t>Slavina (granitna)</t>
  </si>
  <si>
    <t>Bojler</t>
  </si>
  <si>
    <t>Nabavka, transport i montaza elektricnih bojlera. Bojler snabdijeven sigurnosnim - povratnim ventilom za slucaj pritiska veceg od dozvoljenog niklovanom bojlerskom cijevi i svom pripadajucom armaturom za spoj vodovoda-bojler.</t>
  </si>
  <si>
    <t>EK ventil</t>
  </si>
  <si>
    <t>Nabavka,transport i montaža EK ventila za priključenje sudopera/umivaonika. Obračun po komadu.</t>
  </si>
  <si>
    <t xml:space="preserve">INSTALACIJE VODE </t>
  </si>
  <si>
    <t>INSTALACIJE FEKALNE KANALIZACIJE</t>
  </si>
  <si>
    <t>SANITARNI ELEMENTI I GALANTERIJA</t>
  </si>
  <si>
    <t>nepredvidjeni radovi 10%</t>
  </si>
  <si>
    <t>pauš.</t>
  </si>
  <si>
    <t>količina</t>
  </si>
  <si>
    <t>Cijena [€]</t>
  </si>
  <si>
    <t>Red. Br.</t>
  </si>
  <si>
    <t>OPIS POZICIJE</t>
  </si>
  <si>
    <t>Ukupno
(€)</t>
  </si>
  <si>
    <t>DEMONTAŽA POSTOJEĆE OPREME</t>
  </si>
  <si>
    <t xml:space="preserve">Demontaža postojeće spoljašnje jedinice split sistema namjenjenog za klimatizaciju prostora. Prilikom demotaže skinutii nosač spoljašnje jedince i cjevovod od spoljašnje do unutrašnje jedinice. </t>
  </si>
  <si>
    <t xml:space="preserve">Demontaža postojeće untrašnje zidne jedinice split sistema namjenjene za klimatizaciju prostora. Prilikom demotaže skinutii nosač unutrašnje jedince i cjevovod od spoljašnje do unutrašnje jedinice. </t>
  </si>
  <si>
    <t>Demontaža postojećeg električnog radijatora namjenjenog za grijanje prosora.</t>
  </si>
  <si>
    <t>UKUPNO DEMONTAŽA POSTOJEĆE OPREME</t>
  </si>
  <si>
    <t>OPREMA ZA KLIMATIZACIJU</t>
  </si>
  <si>
    <t>Kapacitet grijanja: 3,0 kW</t>
  </si>
  <si>
    <t>Kapacitet hlađenja: 2,5 kW</t>
  </si>
  <si>
    <t>Energetska klasa: A++</t>
  </si>
  <si>
    <t>Radni fluid: Freon R32</t>
  </si>
  <si>
    <t>Dimenzije unutrašnje jedinice:  837×308×189 mm</t>
  </si>
  <si>
    <t>Dimenzije unutrašnje jedinice:  717×495×230 mm</t>
  </si>
  <si>
    <t>Cjevovod: ∅6,35/9,52mm</t>
  </si>
  <si>
    <t>Ulazna struja unutrašnje jedincie : 30W</t>
  </si>
  <si>
    <t>Ulazna struja spoljašnje jedincie : 800W</t>
  </si>
  <si>
    <t>Napajanje na spoljašnju jedinicu: 1pH / 220-240V / 50Hz</t>
  </si>
  <si>
    <t>U kompletu sa nosačem za spoljašnju jedinicu.</t>
  </si>
  <si>
    <t>kom.</t>
  </si>
  <si>
    <t>Kapacitet grijanja: 4,0 kW</t>
  </si>
  <si>
    <t>Kapacitet hlađenja: 3,5 kW</t>
  </si>
  <si>
    <t>Ulazna struja spoljašnje jedincie : 1080W</t>
  </si>
  <si>
    <t>Kapacitet grijanja: 5,8 kW</t>
  </si>
  <si>
    <t>Kapacitet hlađenja: 5,0 kW</t>
  </si>
  <si>
    <t>Dimenzije unutrašnje jedinice:  998×345×210 mm</t>
  </si>
  <si>
    <t xml:space="preserve">Dimenzije spoljašnje jedinice:  770×288×545 mm </t>
  </si>
  <si>
    <t>Ulazna struja spoljašnje jedincie : 1611W</t>
  </si>
  <si>
    <t xml:space="preserve">Nabavka, isporuka i montaza AL-pex cijevnog razvoda za povezivanje kondenzata iz unutrašnjih jedinica. </t>
  </si>
  <si>
    <t>m.</t>
  </si>
  <si>
    <t>Nabavka, isporuka i kabla PPY presjeka 5x1.5 mm2 namjenjenog za komunikaciju izmedju unutrašnjih jedinica i spoljašnjih.</t>
  </si>
  <si>
    <t xml:space="preserve">Nabavka materijala i izrada cjevovoda od bakarnih cijevi, za izradu cijevne instalacije za razvod freona zasplit sistem, sledećih dimenzija: </t>
  </si>
  <si>
    <t>Cu Ø6,35</t>
  </si>
  <si>
    <t>Cu Ø9,52</t>
  </si>
  <si>
    <t>Cu Ø12,7</t>
  </si>
  <si>
    <t>Za spojni i zaptivni materijal, koljena, konzole, držače, cijevne obujmice, vješalice za cijevi, metalne rozetne, zidne čaure, acetilen, kiseonik  i sličan materijal potreban za montažu uzima se 50% od vrijednosti cijevi.</t>
  </si>
  <si>
    <t>Nabavka materijala i izrada izolacije cijevi,  cijevnom izolacijom sa parnom branom, debljine 9 mm, proizvođača Armacell m, zajedno sa lijepkom za montažu i trakama za liepljenje spojeva. Protivpožarna klasa zapaljivosti B1. (DIN4102, JUS.U.J1.055). Plaća se po m izolacije.</t>
  </si>
  <si>
    <t>AC Ø6x9</t>
  </si>
  <si>
    <t>AC Ø9x9</t>
  </si>
  <si>
    <t>AC Ø12x9</t>
  </si>
  <si>
    <t>Bušenje betonskog armiranog zida za prolazak bakarnog cjevovoda sa čišćenjem šuta I odvozom na deponiju. U cijenu je uračunata  I sanacija proboja betosnkim malterom</t>
  </si>
  <si>
    <t>Ispiranje instalacije azotom, ispitivanje na propustljivost (pritisak azota 45 bar u trajanju od 24 časa) i isušivanje vakumiranjem.</t>
  </si>
  <si>
    <t>UKUPNO KLIMATIZACIJA TEHNIČKIH PROSTORIJA</t>
  </si>
  <si>
    <t>PRIPREMNO ZAVRŠNI RADOVI</t>
  </si>
  <si>
    <t>Pripremni radovi koji obuhvataju:</t>
  </si>
  <si>
    <t>- upoznavanje sa objektom i tehničkom dokumentacijom;</t>
  </si>
  <si>
    <t>- izrada dinamičkih planova;</t>
  </si>
  <si>
    <t>- otvaranje gradilišta;</t>
  </si>
  <si>
    <t>- vođenje dnevnika radova, inspekcijskih knjiga, listova izvedenih radova (građevinske knjige) i druge neophodne dokumentacije.</t>
  </si>
  <si>
    <t>Završni radovi koji obuhvataju:</t>
  </si>
  <si>
    <t>-učestvovanje u svim aktivnostima zaključno do primopredaje objekta;</t>
  </si>
  <si>
    <t>- izrada uputstava za rad i održavanje instalacije;</t>
  </si>
  <si>
    <t>- izrada elaborata sa atestnom dokumentacijom.</t>
  </si>
  <si>
    <t>Transportni troškovi koji obuhvataju sve troškove na spoljnem i unutrašnjem transportu materijala i opreme.</t>
  </si>
  <si>
    <t>UKUPNO PRIPREMNO ZAVRŠNI RADOVI UKUPNO</t>
  </si>
  <si>
    <t>REKAPITULACIJA</t>
  </si>
  <si>
    <t>PDV (21%)</t>
  </si>
  <si>
    <t xml:space="preserve"> Tip aparata</t>
  </si>
  <si>
    <t>Komada</t>
  </si>
  <si>
    <t xml:space="preserve">R.br.   </t>
  </si>
  <si>
    <t>Ukupno (€)</t>
  </si>
  <si>
    <t>Ručni aparati za početno gašenje požara tip S-9</t>
  </si>
  <si>
    <t>1.</t>
  </si>
  <si>
    <t>Ručni aparati za početno gašenje požara CO2-5</t>
  </si>
  <si>
    <t>PDV 21%:</t>
  </si>
  <si>
    <t>CIJENA BEZ PDV-a:</t>
  </si>
  <si>
    <t xml:space="preserve">UKUPNO: </t>
  </si>
  <si>
    <t>4.10.</t>
  </si>
  <si>
    <t>RAZVODNI ORMARI I NAPOJNI VODOVI</t>
  </si>
  <si>
    <t>kompl.</t>
  </si>
  <si>
    <t>automatski prekidač iC60N-C/40A, 1p; 6 kA</t>
  </si>
  <si>
    <t>automatski prekidač iC60N-C/16A, 1p; 6 kA</t>
  </si>
  <si>
    <t>automatski prekidač iC60N-C/10A, 1p; 6 kA</t>
  </si>
  <si>
    <t>ELEKTRIČNA INSTALACIJA OPŠTE POTROŠNJE</t>
  </si>
  <si>
    <t>ELEKTRIČNA INSTALACIJA OSVJETLJENJA</t>
  </si>
  <si>
    <t>INSTALACIONA OPREMA</t>
  </si>
  <si>
    <t>PODNE PRIKLJUČNICE</t>
  </si>
  <si>
    <t>PREKIDAČI</t>
  </si>
  <si>
    <t>INSTALACIJA IZJEDNAČENJA POTENCIJALA</t>
  </si>
  <si>
    <t>ISPITIVANJE</t>
  </si>
  <si>
    <t>Ispitivanje električnih instalacija jake struje sa pribavljanjem atesta.</t>
  </si>
  <si>
    <t>Izrada projekta izvedenog stanja (održavanja)</t>
  </si>
  <si>
    <t>A.2</t>
  </si>
  <si>
    <t>A.5</t>
  </si>
  <si>
    <t>PRIPREMNI RADOVI</t>
  </si>
  <si>
    <t>ZIDARSKI RADOVI</t>
  </si>
  <si>
    <t>IZOLATERSKI RADOVI</t>
  </si>
  <si>
    <t>BRAVARSKI RADOVI</t>
  </si>
  <si>
    <t>A.5.1</t>
  </si>
  <si>
    <t>A.5.2</t>
  </si>
  <si>
    <t>A.5.3</t>
  </si>
  <si>
    <t>A.5.4</t>
  </si>
  <si>
    <t>A.5.5</t>
  </si>
  <si>
    <t>KERAMIČARSKI RADOVI</t>
  </si>
  <si>
    <t>A.6.6</t>
  </si>
  <si>
    <t>PODOPOLAGAČKI RADOVI</t>
  </si>
  <si>
    <t>A.7.1</t>
  </si>
  <si>
    <t>GIPSARSKI RADOVI</t>
  </si>
  <si>
    <t>A.8.1</t>
  </si>
  <si>
    <t>A.8.2</t>
  </si>
  <si>
    <t>A.8.3</t>
  </si>
  <si>
    <t>MOLERSKO-FARBARSKI RADOVI</t>
  </si>
  <si>
    <t>A.9</t>
  </si>
  <si>
    <t>A.9.1</t>
  </si>
  <si>
    <t>A.9.2</t>
  </si>
  <si>
    <t>RAZNI RADOVI</t>
  </si>
  <si>
    <t>2.</t>
  </si>
  <si>
    <t>PREDMJER I PREDRAČUN 
radova i materijala elektro instalacija slabe struje</t>
  </si>
  <si>
    <t>Ovim predmjerom predviđa se isporuka i montaža svog materijala navedenog po pozicijama i svog sitnog nespecificiranog materijala potrebnog za kompletnu izradu i ugradnju kako je to navedeno po pozicijama, ispitivanje i puštanje u ispravan rad kao i dovođenje u ispravno prvobitno stanje mjesta oštećenih na već izvedenim radovima i konstrukcijama. Sav upotrebljeni materijal mora biti prvoklasog kvaliteta i odgovarati standardima. Radovi moraju biti izvedeni stručnom radnom snagom, a u potpunosti prema važećim  tehničkim propisima za iste vrste radova. U cijenu su uračunate cijena materijala, cijene radne snage i svi porezi i doprinosi na matrijal. Cijena uključuje i izradu sve eventualno potrebne radioničke dokumentacije, ispitivanja i puštanja u rad svih elemenata instalacije navedene po pozicijama. Navedeni proizvođači opreme nisu isključivi. Izvođač može ugraditi i drugu opremu odnosno materijal, ali  pod uslovom da ta oprema odnosno materijal ima iste elektrotehničke i konstruktivne karakteristike kao i navedeni, a što potvrđuje stručno lice - nadzorni organ.</t>
  </si>
  <si>
    <t>Instalacija strukturno kablovskog sistema</t>
  </si>
  <si>
    <t>RACK</t>
  </si>
  <si>
    <t>1.1.</t>
  </si>
  <si>
    <t>1.2.</t>
  </si>
  <si>
    <t xml:space="preserve">Nabavka, isporuka i ugradnja napojnog panela 19", 7 x SCHUKO i prekidač, PVC, 1.25HU. Panel se ugrađuje u RACK ormar. Ukupno za materijal i rad:
</t>
  </si>
  <si>
    <t>1.3.</t>
  </si>
  <si>
    <t>1.4.</t>
  </si>
  <si>
    <t>Nabavka, isporuka i montaža ventilator panela 19"/1U sa 4 ventilatora i termostatom (LCD), za ormane dubine 600 mm. Ukupno za materijal i rad:</t>
  </si>
  <si>
    <t>1.5.</t>
  </si>
  <si>
    <t xml:space="preserve">Nabavka, isporuka i ugradnja organizera kablova. Ukupno za materijal i rad:
</t>
  </si>
  <si>
    <t>1.6.</t>
  </si>
  <si>
    <t xml:space="preserve">Nabavka, isporuka i ugradnja praznog modularnog patch panel-a sa 24 slota za RJ-45 cat.6 module koji se smješta u RACK.  U patch panel ugraditi RJ-45 module za instalaciju SKS sistema i video nadzora  i povezati sa SFTP cat. 6 i UTP cat.6 kablovima koji se polažu po objektu. Ukupno za materijal i rad :
</t>
  </si>
  <si>
    <t>1.7.</t>
  </si>
  <si>
    <t xml:space="preserve">Nabavka, isporuka i ugradnja RJ45 cat.6 modula u patch panele . Ukupno za materijal i rad:
</t>
  </si>
  <si>
    <t>1.8.</t>
  </si>
  <si>
    <t xml:space="preserve">Nabavka i isporuka S/FTP cat. 6 patch cord-a sa završnim RJ-45 konektorima na obije strane, dužine 1m-3m. Ukupno za materijal:
</t>
  </si>
  <si>
    <t>1.9.</t>
  </si>
  <si>
    <t>1.10.</t>
  </si>
  <si>
    <t>Oprema po prostoru</t>
  </si>
  <si>
    <t>1.11.</t>
  </si>
  <si>
    <t>1.12.</t>
  </si>
  <si>
    <t>1.13.</t>
  </si>
  <si>
    <t>1.14.</t>
  </si>
  <si>
    <t>1.15.</t>
  </si>
  <si>
    <t>Nabavka, isporuka i provlačenje HDMI kablova dužine 10m sa završnim HDMI konektorima sa obje strane. Kabal se provlači kroz instalacionu cijev spoljašnjeg prečnika Ø16mm dijelom dijelom po zidu ispod maltera, a dijelom po plafonu ispod maltera. Obračun vršiti po komadu. Ukupno za materijal i rad:</t>
  </si>
  <si>
    <t>1.16.</t>
  </si>
  <si>
    <t>Nabavka i isporuka S/FTP cat. 6 patch cord-a sa završnim RJ-45 konektorima na obije strane, dužine 1m-3m. Ukupno za materijal:</t>
  </si>
  <si>
    <t>1.17.</t>
  </si>
  <si>
    <t>Sitan montažni i nespecificirani materijal.</t>
  </si>
  <si>
    <t>1.18.</t>
  </si>
  <si>
    <t>Mjerenja i ispitivanja SKS sistema u skladu sa članom 84, 85, 86, 87 i 88 Pravilnika (Pravilnik o tehničkim i drugim uslovima za projektovanje, izgradnju i korišćenje elektronske komunikacione mreže, elektronske komunikacione infrastrukture i povezane opreme u objektima, donijet od strane Agencije za elektronske komunikacije i poštansku djelatnost Crne Gore, 2015. god.) i prema važećim standardima. Izdavanje mjernih protokola i ovjerenog izvještaja o mjerenju i ispravnosti svih instalacija.</t>
  </si>
  <si>
    <t>1.19.</t>
  </si>
  <si>
    <t>Usluge podešavanja i puštanja sistema u rad:</t>
  </si>
  <si>
    <t>Ukupno SKS instalacija</t>
  </si>
  <si>
    <t>2</t>
  </si>
  <si>
    <t>Instalacija sistema IP video nadzora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</si>
  <si>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</si>
  <si>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</si>
  <si>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</si>
  <si>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</si>
  <si>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</si>
  <si>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</si>
  <si>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</si>
  <si>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</si>
  <si>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</si>
  <si>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Nabavka i isporuka završnih RJ-45 konektora na kraju kabla. Kabal služi za povezivanje kamera sa S/FTP kablovima. Ukupno za materijal i rad:</t>
  </si>
  <si>
    <t>2.10.</t>
  </si>
  <si>
    <t>Potrebna merenja i ispitivanja na svim kablovskim trasama:</t>
  </si>
  <si>
    <t>Puštanje sistema u rad, obuka korisnika. Obračun po poziciji:</t>
  </si>
  <si>
    <t>Ukupno instalacija sistema IP video nadzora</t>
  </si>
  <si>
    <t>3</t>
  </si>
  <si>
    <t>Instalacija sistema automatske dojave požara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</si>
  <si>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</si>
  <si>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</si>
  <si>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</si>
  <si>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</si>
  <si>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</si>
  <si>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</si>
  <si>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</si>
  <si>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</si>
  <si>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</si>
  <si>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</si>
  <si>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</si>
  <si>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</si>
  <si>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Programiranje i podešavanje centrale za dojavu požara u skladu  sa Pravilnikom o tehničkim normativima za stabilne instalacije za dojavu požara (Sl.list SRJ br. 87/93) uz izdavanje ovjerenog Zapisnika o ispitivanju sa listingom koji sadrži spisak dojavnih i izvršnih elemenata i spisak programiranih izvršnih funkcija.</t>
  </si>
  <si>
    <t>3.13.</t>
  </si>
  <si>
    <t>Sitan montažni i nespecificirani materijal</t>
  </si>
  <si>
    <t>3.14.</t>
  </si>
  <si>
    <t>Potrebna mjerenja i ispitivanja na kablovskim trasama</t>
  </si>
  <si>
    <t>3.15.</t>
  </si>
  <si>
    <t>Ukupno instalacija sistema za automatsku dojavu požara</t>
  </si>
  <si>
    <t>4</t>
  </si>
  <si>
    <t>pauš</t>
  </si>
  <si>
    <t>Ukupno izrada projekta izvedenog stanja (održavanja):</t>
  </si>
  <si>
    <t>UKUPNO bez PDV-a</t>
  </si>
  <si>
    <t>IZNOS PDV-a (21%)</t>
  </si>
  <si>
    <t>Obračun po m ugrađene lajsne.</t>
  </si>
  <si>
    <r>
      <t xml:space="preserve">SVE UKUPNO </t>
    </r>
    <r>
      <rPr>
        <sz val="10"/>
        <color theme="1"/>
        <rFont val="Calibri"/>
        <family val="2"/>
        <scheme val="minor"/>
      </rPr>
      <t>(bez PDV-a)</t>
    </r>
  </si>
  <si>
    <r>
      <t xml:space="preserve">UKUPNO </t>
    </r>
    <r>
      <rPr>
        <sz val="10"/>
        <color theme="1"/>
        <rFont val="Calibri"/>
        <family val="2"/>
        <scheme val="minor"/>
      </rPr>
      <t>(sa PDV-om)</t>
    </r>
  </si>
  <si>
    <t>PREDMJER I PREDRAČUN 
radova i materijala elektro instalacija jake struje</t>
  </si>
  <si>
    <t xml:space="preserve">Isporuka i ugradnja opreme koju je potrebno ugraditi u postojeći glavni razvodni ormar GRO koji se nalazi u tehničkoj prostoriji ispod stepeništa. Stavkom je potrebno obuhvatiti ispitivanje opreme sa koje se napajaju potrošači na spratu,   demontažu istih, prešemiranje ormara opreme i ugradnje nove opreme. U ormar se ugradjuje sledeća oprema (NAPOMENA: postojeće el.brojilo se zadržava):
</t>
  </si>
  <si>
    <t>automatski prekidač iC12H-C/63A, 1p; 10kA</t>
  </si>
  <si>
    <t>automatski prekidač iC60H-C/25A, 3p; 10kA</t>
  </si>
  <si>
    <t xml:space="preserve">stavkom obuhvatiti sabirnice, redne stezaljke, POK kanali, plastične etikete, pertinaks, natpisne ploče, bakarne pletenice, uvodnice za kablove, jednopolna šema, džep za jednopolnu šemu i drugi potrebni sitni materijal neophodan za ugradnju ormana. Komplet oprema sa svim povezivanjima. Ukupno za materijal i rad:
</t>
  </si>
  <si>
    <r>
      <t xml:space="preserve">Isporuka i ugradnja razvodnog ormara </t>
    </r>
    <r>
      <rPr>
        <b/>
        <sz val="10"/>
        <color indexed="8"/>
        <rFont val="Calibri"/>
        <family val="2"/>
        <scheme val="minor"/>
      </rPr>
      <t>RO‐1</t>
    </r>
    <r>
      <rPr>
        <sz val="10"/>
        <color indexed="8"/>
        <rFont val="Calibri"/>
        <family val="2"/>
        <scheme val="minor"/>
      </rPr>
      <t xml:space="preserve">. </t>
    </r>
    <r>
      <rPr>
        <b/>
        <sz val="10"/>
        <color indexed="8"/>
        <rFont val="Calibri"/>
        <family val="2"/>
        <scheme val="minor"/>
      </rPr>
      <t>RO‐1</t>
    </r>
    <r>
      <rPr>
        <sz val="10"/>
        <color indexed="8"/>
        <rFont val="Calibri"/>
        <family val="2"/>
        <scheme val="minor"/>
      </rPr>
      <t xml:space="preserve"> je radioničke izrade, predviđen za montažu na zid, odgovarajućih dimenzija, stepena zaštite IP40, sa uvodom napojnog kabla sa donje strane i odvodnih kablova sa gornje strane. Urađen od dva puta dekapiranog lima debljine 2 mm i lakiran prema zahtjevu projektanta  enterijera. Ram ormara je od profilisanog željeza debljine 2 mm. Ormar je sa krilima koja se zaključavaju bravom i ključem. U ormar se ugrađuju sledeći elementi, prema jednopolnoj šemi:
</t>
    </r>
  </si>
  <si>
    <t>Interpact rastavljač INS 100A, 1-0, 3P</t>
  </si>
  <si>
    <t>zaštitni uređaj diferencijalne struje iID 40/0,03A, 4p</t>
  </si>
  <si>
    <t xml:space="preserve">stavkom obuhvatiti sabirnice, redne stezaljke, POK kanali, plastične etikete, pertinaks, natpisne ploče, bakarne pletenice, uvodnice za kablove, jednopolna šema, džep za jednopolnu šemu i drugi potrebni sitni materijal neophodan za ugradnju ormana. Ukupno za materijal i rad:
</t>
  </si>
  <si>
    <t xml:space="preserve">Isporuka i ugradnja razvodne table: RT‐2; fabričke proizvodnje, IP40. Tabla je ugradna, za ugradnju 36 modula (2x18M). Pod stavkom se podrazumijevaju i svi "sitni" elementi neophodni za ugradnju table, prekidača i ranžiranje kablova. U tablu ugraditi sledeću opremu prema jednopolnoj šemi:
</t>
  </si>
  <si>
    <t>Interpact rastavljač iSW 63A, 1-0, 3P</t>
  </si>
  <si>
    <t>zaštitni uređaj diferencijalne struje iID 63/0,03A, 4p</t>
  </si>
  <si>
    <t xml:space="preserve">Demontaža postojećih razvodnih tabli, kao i elemenata u razvodnoj tabli. Demontiranu opremu skladištiti na mjesto koje odredi investitor. Ukupno za rad:
</t>
  </si>
  <si>
    <r>
      <t>Nabavka i montaža kablovskih završnica za završetak kabla za izradu priključka u GRO i RO-1, a u svemu prema tehničkom opisu i uputstvu za montažu, napojnih kablova presjeka 4x25+1x16mm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. Ukupno za nabavku i rad, računato po ugrađenoj kablovskoj završnici:
</t>
    </r>
  </si>
  <si>
    <t xml:space="preserve">Nabavka, isporuka i ugradnja napojnog kabla sa GRO, predvidjen za napajanje razvodne table RT-1; kao i za napajanje RT-2 sa RT-1. Provodnici se polažu dijelom po zidu i plafonu ispod maltera, a dijelom kroz halogen free instalaciona crijeva odgovarajućeg prečnika ispod betonske košuljice. Provodnici se polažu u zidu sa izradom šlica i opravkom oštećenih površina. Stavkom obuhvatiti sav sitan materijal potreban za njihovu instalaciju, električno povezivanje na obije strane, instalaciona halogen free crijeva, štemanje kao i dovođenje oštećenih površina u prvobitno stanje. Komplet isporuka kablova, kao i materijala za njihovu instalaciju, sa postavljanjem, povezivanjem i ispitivanjem kablova tipa:
</t>
  </si>
  <si>
    <t>N2XH-J 5x16 mm²</t>
  </si>
  <si>
    <r>
      <t>N2XH-J 1x16 mm</t>
    </r>
    <r>
      <rPr>
        <sz val="10"/>
        <rFont val="Calibri"/>
        <family val="2"/>
      </rPr>
      <t>²</t>
    </r>
  </si>
  <si>
    <r>
      <t>N2XH-J 4x25 mm</t>
    </r>
    <r>
      <rPr>
        <sz val="10"/>
        <rFont val="Calibri"/>
        <family val="2"/>
      </rPr>
      <t>²</t>
    </r>
  </si>
  <si>
    <t>Ukupno razvodni ormari i vodovi:</t>
  </si>
  <si>
    <t xml:space="preserve">Nabavka, isporuka i izvođenje trofaznih priključnih mjesta za potrebe napajanja el. rampe prema planu i jednopolnim šemama.  Provodnici se polažu dijelom po zidu i plafonu ispod maltera, a dijelom kroz halogen free instalaciona crijeva odgovarajućeg prečnika ispod betonske košuljice. Provodnici se polažu u zidu sa izradom šlica i opravkom oštećenih površina. Stavkom obuhvatiti sav sitan materijal potreban za njihovu instalaciju, električno povezivanje na obije strane, instalaciona halogen free crijeva, štemanje kao i dovođenje oštećenih površina u prvobitno stanje. Ukupno za materijal i rad:
</t>
  </si>
  <si>
    <t>N2XH-j 5x2,5mm²</t>
  </si>
  <si>
    <t xml:space="preserve">Nabavka, isporuka i izvođenje monofaznih priključnih mjesta za strujne krugove priključnica i drugih priključnih mjesta prema planu i jednopolnim šemama.  Provodnici se polažu dijelom po zidu i plafonu ispod maltera, dijelom iznad spuštenog plafona, a dijelom kroz instalaciona halogen free crijeva unutrašnjeg presjeka fi 16mm ispod betonske podne košuljice. Provodnici se polažu u zidu sa izradom šlica i opravkom oštećenih površina. Stavkom obuhvatiti sav sitan materijal potreban za njihovu instalaciju, električno povezivanje na obije strane, instalaciona halogen free crijeva, štemanje kao i dovođenje oštećenih površina u prvobitno stanje. Ukupno za materijal i rad:
</t>
  </si>
  <si>
    <t>N2XH-j 3x2,5mm²</t>
  </si>
  <si>
    <t>Ukupno električna instalacija opšte potrošnje:</t>
  </si>
  <si>
    <t xml:space="preserve">Isporuka materijala i izvođenje strujnih krugova osvjetljenja bez postavljanja svjetiljki i prekidača. Provodnici se unutar objekta polažu dijelom po zidu i plafonu ispod maltera, a dijelom iznad spouštenog plafona. Izvan objekta provodnici se polažu kroz zemljani rov odgovarajućih dimenzija. Provodnici se polažu u zidu sa izradom šlica i opravkom oštećenih površina. Stavkom obuhvatiti sav sitan materijal potreban za njihovu instalaciju, električno povezivanje na obije strane, štemanje kao i dovođenje oštećenih površina u prvobitno stanje. Instalaciju izvesti u svemu prema tehničkom opisu. Ukupno za materijal i rad:
</t>
  </si>
  <si>
    <t>N2XH-j 3x1,5 mm²</t>
  </si>
  <si>
    <r>
      <rPr>
        <b/>
        <sz val="10"/>
        <color indexed="8"/>
        <rFont val="Calibri"/>
        <family val="2"/>
        <scheme val="minor"/>
      </rPr>
      <t>(S1)</t>
    </r>
    <r>
      <rPr>
        <sz val="10"/>
        <color indexed="8"/>
        <rFont val="Calibri"/>
        <family val="2"/>
        <scheme val="minor"/>
      </rPr>
      <t xml:space="preserve"> Nabavka,isporuka i ugradnja ugradne LED svjetiljke sa odličnom kontrolom odsjaja i visokom efikasnošću za kancelariju i obrazovanje. 36 LED ćelija (poređanih u šablonu 6x6) ​​svaka ima prizmatično primarno sočivo koje omogućava veći izlaz svjetlosti sa malim odsjajem i komforom korisnika. LED drajver sa fiksnim izlazom. Klasa II električni, IP40, Čvrstoća na udar: IK04. Telo: čelični lim, bijela. Difuzor: struktura prizme. U kompletu sa 4000K LED. UGR &lt; 19 i L65 &lt; 3000 cd/m² prema EN 12464. Dimenzije: 596x596x32 mm; Ulazna snaga svjetiljke: 34 W; Svjetlosni tok svjetiljke: 4392 lm; Efikasnost svjetiljke: 129 lm/W; Težina: 2,1 kg. Ukupno za materijal i rad:
</t>
    </r>
  </si>
  <si>
    <t xml:space="preserve">Nabavka, isporuka i ugradnja nadgradnog kućišta za svjetiljku S1. Ukupno za materijal i rad:
</t>
  </si>
  <si>
    <r>
      <rPr>
        <b/>
        <sz val="10"/>
        <color indexed="8"/>
        <rFont val="Calibri"/>
        <family val="2"/>
        <scheme val="minor"/>
      </rPr>
      <t xml:space="preserve">(S2) </t>
    </r>
    <r>
      <rPr>
        <sz val="10"/>
        <color indexed="8"/>
        <rFont val="Calibri"/>
        <family val="2"/>
        <scheme val="minor"/>
      </rPr>
      <t xml:space="preserve">Nabavka,isporuka i ugradnja LED panela sa opalnom homogenom površinom koja emituje svetlost. Ukupni svjetlosni fluks: 4400 lm, Ulazna snaga svjetiljke: 36 W, Svjetiljka efikasnost: 122 lm/W, korelirana temperatura boje (CCT) 4000K. Životni vijek: 50.000 sati @L80, prikaz boja: CRI &gt; 80. Dimenzije: 1196x296x35 mm, težina: 1,72 kg.  Ukupno za materijal i rad:
</t>
    </r>
  </si>
  <si>
    <t xml:space="preserve">Nabavka, isporuka i ugradnja nadgradnog kućišta za svjetiljku S2. Ukupno za materijal i rad:
</t>
  </si>
  <si>
    <r>
      <rPr>
        <b/>
        <sz val="10"/>
        <color indexed="8"/>
        <rFont val="Calibri"/>
        <family val="2"/>
        <scheme val="minor"/>
      </rPr>
      <t xml:space="preserve">(P1) </t>
    </r>
    <r>
      <rPr>
        <sz val="10"/>
        <color indexed="8"/>
        <rFont val="Calibri"/>
        <family val="2"/>
        <scheme val="minor"/>
      </rPr>
      <t xml:space="preserve">Nabavka,isporuka i ugradnja LED svjetiljke za površinsku montažu za hitne slučajeve, ručni test (3 sata) sa optikom otvorenog prostora. IP40. Električni priključak (230VAC). U kompletu sa LED diodama. Ulazna snaga svjetiljke: 4 W. Dimenzije: 146x146x34 mm. Težina: 1 kg. Svjetlosni fluks:130 lm. Efikasnost svjetiljke:33 lm/W. Ukupno za materijal i rad:
</t>
    </r>
  </si>
  <si>
    <r>
      <rPr>
        <b/>
        <sz val="10"/>
        <color indexed="8"/>
        <rFont val="Calibri"/>
        <family val="2"/>
        <scheme val="minor"/>
      </rPr>
      <t>(P2)</t>
    </r>
    <r>
      <rPr>
        <sz val="10"/>
        <color indexed="8"/>
        <rFont val="Calibri"/>
        <family val="2"/>
        <scheme val="minor"/>
      </rPr>
      <t xml:space="preserve"> Nabavka, isporuka i ugradnja nadgradne LED sjvetiljke za osvjetljenje ruta za izlazak sa min. 1 lux u  skladu sa EN 1838; neutralno bijela 4000K; sočivo od polikarbonata ; Montaža na zavrtanje nosača zupčanika i poklopca IP 40; Napravljena od livenog aluminijuma; boja kućišta bijela (RAL9016); Nosač zupčanika od pocinkovanog lima; Svetiljka sa lokalnim napajanjem iz autonomije 3 sata, sa automatskim testom (automatsko testiranje ) preko svjetiljke, opcionalno centralno nadgledanje preko DALI, prikaz stanja svetiljke putem LED stanja ; NFC interfejs za adresiranje, konfiguraciju i održavanje putem PROset olovke ili aplikacije PROset; obraćanje takođe moguće vizuelno ili putem EZ ‐obraćanja; napajanje: 220‐240 V AC (+/‐ 10%), 50‐60 Hz; Ulazna snaga svetiljke: 9,3 W; SC1; Utični terminali za prolazno ožičenje do 2,5 mm²; Udarna čvrstoća: IK04; Dimenzije: 146 x 146 x 48 mm; težina: 0,82 kg; Svjetiljka se isporucuje u kompletu sa izvorom svjetla, potrebnom opremom za rad . Ukupno za materijal i rad :
</t>
    </r>
  </si>
  <si>
    <r>
      <rPr>
        <b/>
        <sz val="10"/>
        <color indexed="8"/>
        <rFont val="Calibri"/>
        <family val="2"/>
        <scheme val="minor"/>
      </rPr>
      <t xml:space="preserve">(P4) </t>
    </r>
    <r>
      <rPr>
        <sz val="10"/>
        <color indexed="8"/>
        <rFont val="Calibri"/>
        <family val="2"/>
        <scheme val="minor"/>
      </rPr>
      <t xml:space="preserve">Nabavka, isporuka i ugradnja LED piktograma, autonomije 1,2,3 ili 8h (moguće odabrati pomoću prekidača), u pripravnom ili trajnom spoju, ulazne snage 6.1 W kuciste svjetiljke izrađeno od polikarbonata ( RAL9016 ), očekivani životni vijek je 50.000 radnih sati, uniformisan osvjetiljaj piktograma &gt;500cd/m2, svjetiljka se lako montira, u kompletu sa piktogramima po ISO 7010 standardu, maksimalna vidljiva daljina 23m, svjetiljku nije potrebno održavati zahvaljujuci LED tehnologiji, zastite IP40, mehanicke zastite IK03, mogucnost rada na ambijentalnoj temperaturi od 5°C do 40°C, dimenzija 330x45x190mm, tezine 0.8kg. Ukupno za materijal i rad:
</t>
    </r>
  </si>
  <si>
    <t xml:space="preserve">Nabavka, isporuka i ugradnja nadgradnog plafonskog senzora (detektora) pokreta stepena zaštite IP20, radijusa detekcije 4m. Ukupno za materijal i rad:
</t>
  </si>
  <si>
    <t>Ukupno električna instalacija osvjetljenja:</t>
  </si>
  <si>
    <t>4.1.</t>
  </si>
  <si>
    <t>Nabavka, isporuka i ugradnja modularnog pribora, bijela boja</t>
  </si>
  <si>
    <t>ugradna PVC kutija Ø60mm</t>
  </si>
  <si>
    <t>armatura 2M</t>
  </si>
  <si>
    <t>dekorativna maska 2M</t>
  </si>
  <si>
    <t>priključnica 2P+E 16A, 2M - 1kom - bijela boja</t>
  </si>
  <si>
    <t>Ukupno za materijal i rad:</t>
  </si>
  <si>
    <t>4.2.</t>
  </si>
  <si>
    <t>priključnica 2P+E 16A, 2M - 1kom - bijela boja, sa IP44 stepenom zaštite</t>
  </si>
  <si>
    <t>4.3.</t>
  </si>
  <si>
    <t>ugradna PVC kutija 3M</t>
  </si>
  <si>
    <t>armatura 3M</t>
  </si>
  <si>
    <t>dekorativna maska 3M - bijela boja</t>
  </si>
  <si>
    <t>priključnica 2P+E 16A, 2M - 1 kom - bijela boja</t>
  </si>
  <si>
    <t>slobodni modul za slabu struju, 1M - 1 kom - bijela boja</t>
  </si>
  <si>
    <t>4.4.</t>
  </si>
  <si>
    <t>Nabavka, isporuka i ugradnja modularnog pribora, bijela boja.</t>
  </si>
  <si>
    <t>ugradna PVC kutija4M</t>
  </si>
  <si>
    <t>armatura 4M</t>
  </si>
  <si>
    <t>dekorativna maska 4M - bijela boja</t>
  </si>
  <si>
    <t>priključnica 2P+E 16A, 2M - 2 kom - bijela boja</t>
  </si>
  <si>
    <t>4.5.</t>
  </si>
  <si>
    <t>ugradna PVC kutija 6M</t>
  </si>
  <si>
    <t>armatura 6M</t>
  </si>
  <si>
    <t>dekorativna maska 6M - bijela boja</t>
  </si>
  <si>
    <t>slobodni moduli za slabu struju, 1M - 2 kom</t>
  </si>
  <si>
    <t>4.6.</t>
  </si>
  <si>
    <t xml:space="preserve">Nabavka, isporuka i ugradnja opreme za podnu kutiju 4M. 
 - Ugradno kućište 4M , metalno, za ugradnju u pod ili dvostruki pod. Ugradne dimenzije 208,5x182mm, dubine min. 83mm. Prilagodljiva visina 83-128mm.
 - Umetak podne kutije za smještaj 4M modula
 - Poklopac podne kutije 4M, metalni, ugradne dimenzije 200,5x177mm, dubina min 17.5mm
Za ugradnju u podnoj kutiji:
 - monofazna šuko priključnica 2P+E, 16A - kom 2;
Ukupno za materijal i rad:
</t>
  </si>
  <si>
    <t>4.7.</t>
  </si>
  <si>
    <t xml:space="preserve">Nabavka, isporuka i ugradnja opreme za podnu kutiju 7M. 
 - Ugradno kućište 7M , metalno, za ugradnju u pod ili dvostruki pod. Ugradne dimenzije 273x182,5mm, dubine min. 83mm. Prilagodljiva visina 83-128mm.
 - Umetak podne kutije za smještaj 7M modula
 - Poklopac podne kutije 7M, metalni, ugradne dimenzije 265x178mm, dubina min 17.5mm
Za ugradnju u podnoj kutiji:
 - monofazna šuko priključnica 2P+E, 16A - kom 2;
 - slobodni moduli za slabu struju 1M - kom 2; 
 - slijepi moduli - poklopac 1M - kom 1;
Ukupno za materijal i rad:
</t>
  </si>
  <si>
    <t>4.8.</t>
  </si>
  <si>
    <t xml:space="preserve">Nabavka, isporuka i ugradnja opreme za podnu kutiju 2x7M. 
 - Ugradno kućište 2x7M , metalno, za ugradnju u pod ili dvostruki pod. Ugradne dimenzije 273x269,5mm, dubine min. 83mm. Prilagodljiva visina 83-128mm.
 - Umetak podne kutije za smještaj 2x7M modula
 - Poklopac podne kutije 2x7M, metalni, ugradne dimenzije 265x265mm, dubina min 17.5mm
Za ugradnju u podnoj kutiji:
 - monofazna šuko priključnica 2P+E, 16A - kom 4;
 - slobodni moduli za slabu struju 1M - kom 4; 
 - slijepi moduli - poklopac 1M - kom 2; 
Ukupno za materijal i rad:
</t>
  </si>
  <si>
    <t>4.9.</t>
  </si>
  <si>
    <t>ugradna PVC kutija 2M</t>
  </si>
  <si>
    <t>dekorativna maska 2M - bijela boja</t>
  </si>
  <si>
    <t>običan prekidač 2M - 1kom  - bijela boja</t>
  </si>
  <si>
    <t>običan prekidač 1M - 2kom  - bijela boja</t>
  </si>
  <si>
    <t>4.11.</t>
  </si>
  <si>
    <t>Demontaža postojećih prekidača i priključnica. Demontiranu opremu je potrebno skladištiti na mjestu koje odredi investitor. Ukupno za rad:</t>
  </si>
  <si>
    <t>Ukupno instalaciona oprema:</t>
  </si>
  <si>
    <t>5.1.</t>
  </si>
  <si>
    <t xml:space="preserve">Izvršiti galvansko povezivanje svih metalnih masa u objektu koji pripadaju električnoj instalaciji finožičanim provodnikom presjeka H07Z-R 1x6mm². Ukupno za materijal i rad:
</t>
  </si>
  <si>
    <t>5.2.</t>
  </si>
  <si>
    <t xml:space="preserve">Izvršiti galvansko povezivanje svih metalnih masa u objektu koji ne pripadaju električnoj instalaciji bezhalogenim finožičanim provodnikom H07Z-R 1x16mm² (RACK ormar, oprema VIK-a...). Stavkom obuhvatiti i HFT halogen free cijevi kroz betonsku košuljicu. Ukupno za materijal i rad:
</t>
  </si>
  <si>
    <t>Ukupno instalacija izjednačenja potencijala:</t>
  </si>
  <si>
    <t>6.1.</t>
  </si>
  <si>
    <t>Ukupno ispitivanje:</t>
  </si>
  <si>
    <t>1</t>
  </si>
  <si>
    <t>5</t>
  </si>
  <si>
    <t>6</t>
  </si>
  <si>
    <t>7</t>
  </si>
  <si>
    <t>UKUPNO SA PDV-om</t>
  </si>
  <si>
    <r>
      <t xml:space="preserve">Nabavka, isporuka i ugradnja switcha sljedećih karakteristika:
-48 x 10/100/1000 RJ45 Ports
-4 x 1GB SFP Ports
-upravljivi
</t>
    </r>
    <r>
      <rPr>
        <sz val="10"/>
        <color indexed="8"/>
        <rFont val="Calibri"/>
        <family val="2"/>
      </rPr>
      <t xml:space="preserve">
</t>
    </r>
  </si>
  <si>
    <t>Nabavka, isporuka i ugradnja indoor access point uređaja sljedećih karakteristika: bežični 300Mb/s gigabit access point 2.4GHz 802.11b/g/n snage 200mW (22dBm), PoE 802.3af, Multi‐SSID, VLAN, QoS, EAP Controller Software. Ukupno za materijal i rad:</t>
  </si>
  <si>
    <t>Nabavka, isporuka i ugradnja IP kamere sljedećih
karakteristika:
‐Dome kućište
‐rezolucija 5Mpx/20fps
‐sočivo motorizovano 3,3‐12 mm (92° ‐ 32,9°)
‐optički senzor 1/2.7'' Smartsens SC233AI
‐Onvif
‐IP 67
‐kompesija H.265
‐slot za SD karticu
‐IR domet 20‐30m
0.0085Lux@F1.2, 0Lux IR ON
‐True WDR 120dB
‐VCA analitika
‐dimenzije Φ111.5 x 99.6 mm
Ukupno za materijal i rad:</t>
  </si>
  <si>
    <t xml:space="preserve">Nabavka, isporuka i ugradnja samostojećeg RACK ormara slejdećih karakteristika:
-visina 27U
-dim. 600x600x1400mm
-staklena vrata sa bravom, točkići i nožice sa nivelacijom, prednje i zadnje šine 19"
-nosivost do 300kg.
Ukupno za materijal i rad: 
</t>
  </si>
  <si>
    <t>Nabavka, isporuka i ugradnja fikesne polica heavy duty - za rack dubine 600mm. Ukupno za materijal i rad:</t>
  </si>
  <si>
    <t xml:space="preserve">Nabavka, isporuka i ugradnja POE switcha sljedećih karakteristika:
-8 × 10/100/1000 Mbps RJ45 Porta
-2 × Gigabit SFP Slota
</t>
  </si>
  <si>
    <t xml:space="preserve">Nabavka, isporuka i ugradnja FTP RJ-45 cat.6 priključnica  za ugradnju u modularni pribor(definisan predmjerom i predračunom jake struje) i za access pointe. Priključnice se na krajevima terminiraju SFTP cat.6 kablovima. Ukupno za materijal i rad: </t>
  </si>
  <si>
    <t>Nabavka, isporuka i polaganje bezhalogene instalacione cijevi unutrašnjeg prečnika Ø16mm, kroz koju se provlače S/FTP cat.6 AWG23 LSHF. Instalaciona cijev se polaže se polažu u zidu sa izradom šlica i opravkom oštećenih površina. Stavkom obuhvatiti sav sitan materijal potreban za njihovu instalaciju, električno povezivanje na obije strane, instalaciona halogen free crijeva, štemanje kao i dovođenje oštećenih površina u prvobitno stanje. Ukupno za materijal i rad:</t>
  </si>
  <si>
    <t>Nabavka, isporuka i provlačenje bezhalogenog S/FTP cat. 6 AWG23 LSHF kablovi. Kabal se provlači kroz instalacionu cijev spoljašnjeg prečnika Ø16mm dijelom dijelom po zidu ispod maltera, dijelom po plafonu ispod maltera, a dijelom kroz podnu betonsku košuljicu do odgovarajućih priključnica po prostorijama. Obračun vršiti po dužnom metru. Ukupno za materijal i rad:</t>
  </si>
  <si>
    <t>Nabavka, isporuka i ugradnja NVR-a sljedećih karakteristika:
-4-kanalni, rezolucije do 5Mpx
-podržava 5Mpx/4Mpx/3Mpx/1080p 
-1x6TB HDD
-kapacitet dekodiranja @25fps po kanalu
-H.264/H.265 kompresija
-bandwith 32Mbps
-1xHDMI, 1xVGA
Ukupno za materijal i rad:</t>
  </si>
  <si>
    <t>Nabavka, isporuka i ugradnja HDD od 4TB. Tipa HDD 4TB. Ukupno za materijal i rad:</t>
  </si>
  <si>
    <t>Nabavka, isporuka i ugradnja dozne tipa.</t>
  </si>
  <si>
    <t>Nabavka, isporuka i polaganje bezhalogenih instalacionih cijevi unutrašnjeg prečnika Ø16mm, kroz koju se provlače kablovi za povezivanje elemenata sistema video nadzora. Instalaciona cijev se polaže se polažu u zidu sa izradom šlica i opravkom oštećenih površina. Stavkom obuhvatiti sav sitan materijal potreban za njihovu instalaciju, električno povezivanje na obije strane, instalaciona halogen free crijeva, štemanje kao i dovođenje oštećenih površina u prvobitno stanje.
Ukupno za materijal i rad:</t>
  </si>
  <si>
    <t>Nabavka, isporuka i polaganje S/FTP cat. 6 AWG23 LSHF kablova za povezivanje elemenata sistema video nadzora. Ukupno za materijal i rad:</t>
  </si>
  <si>
    <t>Nabavka, isporuka i ugradnja protivpožarne centrale sljedećih karakteristika:
-konvencionalna centrala sa mogućnošću prihvata 2 zone (neproširiva)
-32 detektora po zoni
-po jedan programabilni izlaz/ulaz za svaku od zona
-nadzirani izlaz za aktivaciju sirena
-progamabilni relejni izlaz
-namjenski izlaz za dojavni automat
-osvijetljeni alfa-numerički displej
-memorija posljednjih 100 događaja
-prostor za dvije aku-baterije 12V/7Ah
-zaštita od dubokog pražnjenja baterija
-mogućnost programiranja putem računara
-sertifikovana u skladu sa normama EN54-2 / EN54-4 i EN12094-1
Ukupno za materijal i rad:</t>
  </si>
  <si>
    <t>Nabavka, isporuka i ugradnja akumulatora sljedećih karakteristika:
-nazivni napon: 12V
-nazivni kapacitet: 7Ah
-preporučena radna temperatura: 25±3◦C
-tip konektora: F3
-deklarisani radni vijek: 5 godina
Ukupno za materijal i rad:</t>
  </si>
  <si>
    <t>Nabavka, isporuka i ugradnja dojavnog automata sljedećih karakteristika:
-5 zonskih ulaza
-konekcija na fiksnu i GSM-mrežu (uređaj obezbjeđuje redundantnu liniju komunikacije u slučaju odsustva / prekida fiksne veze)
-mogućnost pozivanja 15 tel. brojeva
-100 govornih poruka ukupnog trajanja 15 min.
-kućište sa prostorom za smještaj aku-baterije 12V/1.2Ah 
-napajanje: 13.8Vdc/ 650mA
Ukupno za materijal i rad:</t>
  </si>
  <si>
    <t>Nabavka, isporuka i ugradnja konvencionalnog optičkog detektora dima sljedećih karakteristika:
-pouzdan rad i visoka otpornost na smetnje
-mrežica sa otvorima prečnika 500μm, za zaštitu od prašine i insekata 
-3-bojna LED-signalizacija
-automatska kompenzacija zaprljanja
-mogućnost podešavanja osetljivosti
-potpuna dijagnostika stanja detektora 
-memorija nivoa dima u intervalu od 5 min. prije posljednjeg detektovanog alarma
-radni napon: 19-30 Vdc
-potrošnja: 90μA (standby)/ 40mA (alarm)
Ukupno za materijal i rad:</t>
  </si>
  <si>
    <t>Nabavka, isporuka i ugradnja konvencionalnog detektora toplote sljedećih karakteristika:
-pouzdan rad i visoka otpornost na smetnje
-mogućnost programiranja režima rada: termo-maksimalni 58°C/ 72°C; termo-diferencijalni
-3-bojna LED-signalizacija
-potpuna dijagnostika stanja detektora 
-memorija temperature izmjerene u intervalu od 5 min. prije posljednjeg detektovanog alarma
-radni napon: 19-30 Vdc
-potrošnja: 70μA (standby)/ 40mA (alarm)
Ukupno za materijal i rad:</t>
  </si>
  <si>
    <t>Nabavka, isporuka i ugradnja podnožja za automatski detektor sljedećih karakteristika:
-ugrađen kratkospojnik koji obezbjeđuje kontinuitet u slučaju demontaže pripadajućeg detektora
-materijal: polikarbonat
-dimenzije: Ø110mm x 24mm
Ukupno za materijal i rad:</t>
  </si>
  <si>
    <t>Nabavka, isporuka i ugradnja konvencionalnog ručnog javljača sljedećih karakteristika:
-radni napon: 9~30V
-otpornost u alarmu: 260 ili 660Ω
-u kompletu sa staklom i plastičnim resetabilnim elementom
-materijal: ABS plastika
Ukupno za materijal i rad:</t>
  </si>
  <si>
    <t>Nabavka, isporuka i ugradnja konvencionalne sirene-bljeskalice sljedećih karakteristika:
-automatsko adresiranje od strane centrale
-zvučni pritisak 101dB(A)@1m
-raspoloživo 14 tipova melodije
-ugrađen izolator kratkog spoja
-potrošnja: 200µA (standby)/ 20mA (alarm) @27.6Vdc
-mogućnost spoljašnje montaže (IP65 stepen zaštite)
-kućište u crvenoj boji
Ukupno za materijal i rad:</t>
  </si>
  <si>
    <t>Nabavka, isporuka i polaganje bezhalogenih instalacionih cijevi spoljašnjeg prečnika Ø16mm, kroz koju se provlače J-H(St)H FE180/E90 2x2x0.8mm kablovi za povezivanje elemenata automatske dojave požara. Instalaciona cijev se polaže se polažu u zidu sa izradom šlica i opravkom oštećenih površina. Stavkom obuhvatiti sav sitan materijal potreban za njihovu instalaciju, električno povezivanje na obije strane, instalaciona halogen free crijeva, štemanje kao i dovođenje oštećenih površina u prvobitno stanje. Ukupno za materijal i rad:</t>
  </si>
  <si>
    <t>Nabavka, isporuka i provlačenje bezhalogenog J-H(St)H FE180/E90 2x2x0.8mm kabla. Kabal se provlači kroz bezhalogene instalacione cijevi spoljašnjeg prečnika Ø16mm dijelom po zidu ispod maltera, a dijelom po plafonu, a služi za povezivanje elemenata protivpožarnog sistema. Ukupno za materijal i rad:</t>
  </si>
  <si>
    <t>Nabavka, isporuka i provlačenje S/FTP cat. 6 kabla, a služi za povezivanje protivpožarne centrale  sa dojavnim automatom koji je smješten u Rack ormaru. Ukupno za materijal i rad:</t>
  </si>
  <si>
    <r>
      <t>Nabavka, transport i ugradnja polipropilenskih cijevi za radni pritisak od 20 bara i fazonskih komada prema važećem standardu, za radni pritisak od 20 bara. Horizontalne razvode u mokrim čvorovima  izvesti od polipropilenskih cijevi projektovanog prečnika. Vertikale pričvrstiti čeličnim obujmicama. Između cijevi i obujmica postaviti podmetače od gume ili plastike. DN je spoljašnji prečnik cijevi. Obračun po m</t>
    </r>
    <r>
      <rPr>
        <sz val="11"/>
        <rFont val="Calibri"/>
        <family val="2"/>
      </rPr>
      <t>'</t>
    </r>
    <r>
      <rPr>
        <sz val="11"/>
        <rFont val="Segoe UI"/>
        <family val="2"/>
      </rPr>
      <t>.</t>
    </r>
  </si>
  <si>
    <r>
      <t>m</t>
    </r>
    <r>
      <rPr>
        <sz val="11"/>
        <rFont val="Calibri"/>
        <family val="2"/>
      </rPr>
      <t>'</t>
    </r>
  </si>
  <si>
    <t xml:space="preserve">Slavina </t>
  </si>
  <si>
    <t>Instalacioni element za WC šolju</t>
  </si>
  <si>
    <t xml:space="preserve">Bojler 50 lit.  </t>
  </si>
  <si>
    <t>Nabavka, transport, raznosenje i ugradnja niskošumnih PVC kanalizacionih cijevi za unutrasnju kanalizaciju (max 15db pri protoku 2l/s). Cijevi su predvidjene za sav horizontalni i vertikalni razvod unutrasnje  mreže  kanalizacije, u projektovanom padu. Spajanje cijevi i fazonskih komada izvršiće se natičnim naglavkom i gumenim zaptivnim prstenom (Q prsten). Nakon polaganja cijevi izvrsiti test nepropustivosti.</t>
  </si>
  <si>
    <t>Nabavka, isporuka i montaža unutrašnje I spoljašnje jedinice split sistema.</t>
  </si>
  <si>
    <t>Ukupno cijena €</t>
  </si>
  <si>
    <t>Ugradnja jednokrilnih vrata, bez praga, sa ispunom od univera i fiksnim nadsjvetlom, na  ulazu u toalet T. Ram od AL profila bez prekinutog termomosta (hladni profili), u boji natur AL (RAL 9006). Ram sa štelujućim AL pervajzima. Krilo sa ispunom od univera d=18mm u dekoru svijetli Sonoma hrast (ili vizuelni ekvivalent), snabdijeveno, u donjem dijelu, sa 3 kružna otvora za cug vazduha, sa mrežicama. Nadsvjetlo zastakljeno jednostrukim float staklom d=4mm. Vrata su opremljena kvalitetnim okovima na bazi nikla i AL- legura. Ugradnja je suvim postupkom.</t>
  </si>
  <si>
    <t>Ugradnja jednokrilnih vrata, bez praga, sa ispunom od univera i fiksnim nadsjvetlom, na ulazu u učionicama M1, M6, sale MPS i čajnoj kuhinji K. Ram od AL profila bez prekinutog termomosta (hladni profili), u boji natur AL (RAL 9006). Ram sa štelujućim AL pervajzima. Krilo sa ispunom od univera d=18mm u dekoru svijetli Sonoma hrast (ili vizuelni ekvivalent). Nadsvjetlo zastakljeno jednostrukim float staklom d=4mm. Vrata su opremljena kvalitetnim okovima na bazi nikla i AL- legura. Ugradnja je suvim postupkom.</t>
  </si>
  <si>
    <t>Ugradnja jednokrilnih vrata, bez praga, sa ispunom od univera i fiksnim nadsjvetlom, na ulazu u učionice M2, M4, M5. Ram od AL profila bez prekinutog termomosta (hladni profili), u boji natur AL (RAL 9006). Ram sa štelujućim AL pervajzima. Krilo sa ispunom od univera d=18mm u dekoru svijetli Sonoma hrast (ili vizuelni ekvivalent). Krilo sa ispunom od univera d=18mm u dekoru svijetli Sonoma hrast (ili vizuelni ekvivalent). Nadsvjetlo zastakljeno jednostrukim float staklom d=4mm. Vrata su opremljena kvalitetnim okovima na bazi nikla i AL- legura . Ugradnja je suvim postupkom.</t>
  </si>
  <si>
    <t>Ugradnja jednokrilnih vrata, bez praga, sa ispunom od univera, na ulazu u: toalete TM, TŽ. Ram od AL profila bez prekinutog termomosta (hladni profili), u boji natur AL (RAL 9006). Ram sa štelujućim AL pervajzima. Krilo sa ispunom od univera d=18mm u dekoru svijetli Sonoma hrast (ili vizuelni ekvivalent), snabdijeveno, u donjem dijelu, sa 3 kružna otvora za cug vazduha, sa mrežicama. Vrata su opremljena kvalitetnim okovima na bazi nikla i AL- legura. Ugradnja je suvim postupkom.</t>
  </si>
  <si>
    <t>Ugradnja jednokrilnih vrata, bez praga, sa ispunom od univera, na ulazu u toalet pretprostor T1. Ram od AL profila bez prekinutog termomosta (hladni profili), u boji natur AL (RAL 9006). Ram sa štelujućim AL pervajzima. Krilo sa ispunom od univera d=18mm u dekoru svijetli Sonoma hrast (ili vizuelni ekvivalent), snabdijeveno, u donjem dijelu, sa 3 kružna otvora za cug vazduha, sa mrežicama. Vrata su opremljena kvalitetnim okovima na bazi nikla i AL- legura. Ugradnja je suvim postupkom.</t>
  </si>
  <si>
    <t xml:space="preserve">Nabavka i izrada policementne vodonepropusne hidroizolacije, prije lijepljenja keramike, sa slojem poliestenske tkanine. Površine prethodno premazati polimernom disperzijom na: </t>
  </si>
  <si>
    <t xml:space="preserve">Oštećenja reparirati odgovarajućom brzosušećom reparacionom masom odgovarajuće čvrstoće na pritisak ≥30 MPa. Ponuđač je obavezan da uz ponudu dostavi i tehnički list ponuđenog proizvoda. Obračun po m² reparirane košuljice.         </t>
  </si>
  <si>
    <t xml:space="preserve">Nanošenje nivelir mase. </t>
  </si>
  <si>
    <t xml:space="preserve">Nakon sušenja nanosi se ekološka samorazlivajuća, ravnajuća masa u nanosu ne manjem od 3 mm. Nakon sušenja ravnajuće mase izvršiti fino brušenje, čišćenje i usisavanje iste. Sav potreban materijal (nabavka i transport) objezbeđuje izvođač radova.   (Ponuđač je obavezan da uz ponudu dostavi i tehnički list ponuđenog proizvoda).Obračun po m² nanešene nivelir mase.         </t>
  </si>
  <si>
    <t>Nabavka, transport i ugradnja elektroprovodljive homogene vinilne podne obloge debljine ≥2 mm sa IQ PUR zaštitom protiv habanja, mrlja i prljavštine koja ne zahtijeva voskiranje i mokro poliranje tokom životnog vijeka proizvoda, u učionicama M1,2,3,4,5,6. Podna obloga treba da ispunjava sledeće minimalne tehničke zahtjeve:  - klasa upotrebe: ≥ 34 komercijalna / 43 industrijska prema EN 685, - težina: ≤ 2950 g/m2 prema EN 430, - grupa abrazije: minimum P (≤ 4,0 mm3) prema EN 660, - sporogorivost: Bfl-s1 prema EN ISO 13501-1, - antistatičnost: &lt; 2kV prema EN 1815, - koeficijent zaostalog ulegnuća: ≤ 0,02 mm prema EN 433, - otpornost na hemikalije: u skladu sa ISO 26987, - protivkliznost: ≥ R9 prema DIN 51130 i ≥0,30 prema EN 13896,  - ne podržava razvoj bakterija u skladu sa ISO 846:deo C, - pogodan za upotrebu stolica sa točkićima prema EN 425, - postojanost boja ≥ 6 prema ISO 105-B02 - termička provodljivost ≥ 0,01 m2 K/W prema EN 12667, - pogodan za ugradnju u "čiste sobe" - klasa A prema ASTM F24 F51, - električna otpornost: 5x104Ω do 106Ω prema EN 1081, - Prije lijepljenja elektroprovodljive vinilne podne obloge, na izravnatu površinu poda zalijepiti bakarnu traku po obodu prostorije, na rastojanju od 30-40 cm od zida i traku izvesti do mjesta predviđenog za uzemljenje. - Po jedno mjesto za uzemljenje odgovara površini od 40m².</t>
  </si>
  <si>
    <r>
      <t xml:space="preserve">Nabavka, transport i ugradnja </t>
    </r>
    <r>
      <rPr>
        <sz val="10"/>
        <color rgb="FF000000"/>
        <rFont val="Calibri"/>
        <family val="2"/>
        <scheme val="minor"/>
      </rPr>
      <t xml:space="preserve">liepljenjem završne PVC  lajsne 20x70x2-PLS0/20, na završetku vinil podne obloge i ivice zida, </t>
    </r>
    <r>
      <rPr>
        <sz val="10"/>
        <color theme="1"/>
        <rFont val="Calibri"/>
        <family val="2"/>
        <scheme val="minor"/>
      </rPr>
      <t xml:space="preserve">u učionicama M1,2,3,4,5,6. Lijepljenje vršiti neoprenskim kontakt lijepkom, na prethodno izravnatoj, čistoj i suvo pripremljenoj podlozi. </t>
    </r>
  </si>
  <si>
    <t xml:space="preserve">Nabavka, transport i ugradnja na klik, u  sali MPS dizajn ploča tipa LVT Click, French Oak Desert 33.Debljina LVT 6mm, debljina gazećeg sloja 0,55mm, klasa upotrebe 33, ili veća. </t>
  </si>
  <si>
    <t xml:space="preserve">Zatvaranje otvora za vrata izmedju čajne kuhinje K i sale MPS. Nabavka materijala i postavljanje metalne potkonstrukcije 100/40 mm, na koju su obostrano ušrafljene gipskarton ploče d=25mm tipa Knauf (debljina sklopa treba da odgovara debljini zida u kome je otvor za vrata). Medjuprostor ispuniti staklenom mineralnom vunom. Spojeve gips karton ploča bandažirati. </t>
  </si>
  <si>
    <r>
      <rPr>
        <b/>
        <sz val="10"/>
        <color indexed="8"/>
        <rFont val="Calibri"/>
        <family val="2"/>
        <scheme val="minor"/>
      </rPr>
      <t xml:space="preserve">(S3) </t>
    </r>
    <r>
      <rPr>
        <sz val="10"/>
        <color indexed="8"/>
        <rFont val="Calibri"/>
        <family val="2"/>
        <scheme val="minor"/>
      </rPr>
      <t xml:space="preserve">Nabavka isporuka i ugradnja nadgradne LED svjetiljke. Difuzor: opal polikarbonat. Klasa II električni, IP65, IK10. U kompletu sa 4000K LED. Pogodno za direktnu montažu na zid ili plafon. Loop-in, loop-out je moguće za kablove do 2,5 mm². Dimenzije: Ø307x58 mm; Ulazna snaga svjetiljke: 16,3 W; Svjetlosni tok svjetiljke: 1950 lm; Efikasnost svjetiljke: 120 lm/W; Težina: 0,98 kg. Ukupno za materijal i rad:
</t>
    </r>
  </si>
  <si>
    <t>Ugradnja fiksne zastakljene AL stijene, bez praga, sa dvokrilnim vratima, bočnom fiksnom partijom i nadsjvetlom podijeljenim sa tri vertikalne prečke, na ulazu u mašinski blok, u hodniku H. Stijena je sa klasičnim AL ramom od profila bez prekinutog termomosta (hladni profili), u boji natur AL (RAL 9006). Stijena je zastakljena jednostrukim sigurnosnim višeslojnim staklom 3.3.1. d=6mm. Stijena je opremljena kvalitetnim okovima na bazi nikla i AL- legura, ručkama, bravama i ključevima. Ugradnja je suvim postupkom.</t>
  </si>
  <si>
    <t>Ugradnja jednokrilnih vrata, bez praga, sa ispunom od univera, na ulazu u učionicu M3. Ram od AL profila bez prekinutog termomosta (hladni profili), u boji natur AL (RAL 9006). Ram sa štelujućim AL pervajzima. Krilo sa ispunom od univera d=18mm u dekoru svijetli Sonoma hrast (ili vizuelni ekvivalent). Krilo sa ispunom od univera d=18mm u dekoru svijetli Sonoma hrast (ili vizuelni ekvivalent). Vrata su opremljena kvalitetnim okovima na bazi nikla i AL- legura. Ugradnja je suvim postupkom.</t>
  </si>
  <si>
    <t xml:space="preserve"> U unutrašnjosti uzemljenog obima lijepiti iste bakarne trake u pravcu kraće strane prostorije, na max. rastojanju do 60 cm, za ukupnu dužinu prostorije.                                                 - Ukrajanje vinilne podne obloge na suvo, lepljenje na pod disperzivnim, specijalnim, elektroprovodljivim i ekoloskim lijepkom - sa varenjem spojeva elektrodom u boji izabrane podne obloge. 
- Nakon varenja spoj dovesti u idealnu ravan sa podom.  
(Ponuđač je obavezan da uz ponudu dostavi i tehnički list/ateste/sertifikate - dokaz da tehničke karakteristike ponuđenog proizvoda odgovaraju tehničkom zahtjevu, kao i sertifikate sa aspekta zaštite životne sredine).  Obracun po m² izvedene povrsine poda.</t>
  </si>
  <si>
    <t>Instalacije vodovoda i kanalizacija</t>
  </si>
  <si>
    <t>Jedinica mjere</t>
  </si>
  <si>
    <t>Jedinicna cijena €</t>
  </si>
  <si>
    <t>SVE UKUPNO EUR bez PDV-a</t>
  </si>
  <si>
    <t>jedinica mjere</t>
  </si>
  <si>
    <t>Jedinicna cijena</t>
  </si>
  <si>
    <t>Jedinicna cijena (€)</t>
  </si>
  <si>
    <t>Jedinicna cijena
(€)</t>
  </si>
  <si>
    <t>PDV (21%):</t>
  </si>
  <si>
    <t>A.2.2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</si>
</sst>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0.0"/>
    <numFmt numFmtId="167" formatCode="#,##0.00\ [$€-1]"/>
    <numFmt numFmtId="168" formatCode="#,##0.00\ [$€-1]_);\(#,##0.00\ [$€-1]\)"/>
  </numFmts>
  <fonts count="5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color theme="1"/>
      <name val="Times New Roman"/>
      <family val="1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1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YU C Swiss"/>
      <family val="2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name val="Times New Roman YU"/>
      <family val="1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1"/>
      <name val="YU L Swiss"/>
    </font>
    <font>
      <sz val="10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name val="Arial Narrow"/>
      <family val="2"/>
    </font>
    <font>
      <sz val="10"/>
      <name val="Arial Narrow"/>
      <family val="2"/>
    </font>
    <font>
      <b/>
      <sz val="11"/>
      <color indexed="8"/>
      <name val="Segoe UI"/>
      <family val="2"/>
    </font>
    <font>
      <b/>
      <sz val="12"/>
      <color indexed="8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10"/>
      <name val="Segoe UI"/>
      <family val="2"/>
    </font>
    <font>
      <sz val="11"/>
      <name val="Calibri"/>
      <family val="2"/>
    </font>
    <font>
      <b/>
      <sz val="11"/>
      <color rgb="FFFF0000"/>
      <name val="Segoe UI"/>
      <family val="2"/>
    </font>
    <font>
      <sz val="11"/>
      <color rgb="FFFF0000"/>
      <name val="Segoe UI"/>
      <family val="2"/>
    </font>
    <font>
      <sz val="10"/>
      <name val="Helv"/>
    </font>
    <font>
      <i/>
      <sz val="1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165" fontId="17" fillId="0" borderId="0" applyFont="0" applyFill="0" applyBorder="0" applyAlignment="0" applyProtection="0"/>
    <xf numFmtId="0" fontId="18" fillId="0" borderId="0" applyBorder="0"/>
    <xf numFmtId="0" fontId="19" fillId="0" borderId="0"/>
    <xf numFmtId="0" fontId="20" fillId="0" borderId="0"/>
    <xf numFmtId="0" fontId="21" fillId="0" borderId="0"/>
    <xf numFmtId="0" fontId="27" fillId="0" borderId="0" applyNumberFormat="0" applyFill="0" applyBorder="0" applyAlignment="0" applyProtection="0"/>
    <xf numFmtId="0" fontId="28" fillId="0" borderId="0"/>
    <xf numFmtId="0" fontId="32" fillId="0" borderId="0"/>
    <xf numFmtId="0" fontId="27" fillId="0" borderId="0"/>
    <xf numFmtId="0" fontId="17" fillId="0" borderId="0"/>
    <xf numFmtId="0" fontId="2" fillId="0" borderId="0"/>
    <xf numFmtId="43" fontId="32" fillId="0" borderId="0" applyFont="0" applyFill="0" applyBorder="0" applyAlignment="0" applyProtection="0"/>
    <xf numFmtId="0" fontId="18" fillId="0" borderId="0"/>
    <xf numFmtId="0" fontId="52" fillId="0" borderId="0"/>
  </cellStyleXfs>
  <cellXfs count="681">
    <xf numFmtId="0" fontId="0" fillId="0" borderId="0" xfId="0"/>
    <xf numFmtId="2" fontId="0" fillId="0" borderId="0" xfId="0" applyNumberFormat="1"/>
    <xf numFmtId="0" fontId="10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2" fontId="11" fillId="2" borderId="12" xfId="0" applyNumberFormat="1" applyFont="1" applyFill="1" applyBorder="1" applyAlignment="1">
      <alignment vertical="center" wrapText="1"/>
    </xf>
    <xf numFmtId="2" fontId="7" fillId="2" borderId="12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164" fontId="0" fillId="0" borderId="0" xfId="0" applyNumberFormat="1"/>
    <xf numFmtId="0" fontId="3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30" fillId="0" borderId="0" xfId="0" applyFont="1" applyAlignment="1">
      <alignment horizontal="justify" vertical="top" wrapText="1"/>
    </xf>
    <xf numFmtId="167" fontId="30" fillId="0" borderId="0" xfId="0" applyNumberFormat="1" applyFont="1" applyAlignment="1">
      <alignment horizontal="right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justify" vertical="top"/>
    </xf>
    <xf numFmtId="0" fontId="34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center"/>
    </xf>
    <xf numFmtId="0" fontId="30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justify" vertical="top"/>
    </xf>
    <xf numFmtId="0" fontId="15" fillId="0" borderId="0" xfId="0" applyFont="1" applyAlignment="1">
      <alignment horizontal="center"/>
    </xf>
    <xf numFmtId="167" fontId="10" fillId="0" borderId="4" xfId="0" applyNumberFormat="1" applyFont="1" applyBorder="1" applyAlignment="1">
      <alignment vertical="center" wrapText="1"/>
    </xf>
    <xf numFmtId="167" fontId="10" fillId="0" borderId="2" xfId="0" applyNumberFormat="1" applyFont="1" applyBorder="1" applyAlignment="1">
      <alignment vertical="center" wrapText="1"/>
    </xf>
    <xf numFmtId="167" fontId="10" fillId="4" borderId="4" xfId="0" applyNumberFormat="1" applyFont="1" applyFill="1" applyBorder="1" applyAlignment="1">
      <alignment vertical="center" wrapText="1"/>
    </xf>
    <xf numFmtId="167" fontId="10" fillId="0" borderId="4" xfId="1" applyNumberFormat="1" applyFont="1" applyBorder="1" applyAlignment="1">
      <alignment vertical="center" wrapText="1"/>
    </xf>
    <xf numFmtId="167" fontId="0" fillId="0" borderId="0" xfId="0" applyNumberFormat="1"/>
    <xf numFmtId="167" fontId="11" fillId="2" borderId="12" xfId="0" applyNumberFormat="1" applyFont="1" applyFill="1" applyBorder="1" applyAlignment="1">
      <alignment horizontal="center" vertical="center" wrapText="1"/>
    </xf>
    <xf numFmtId="167" fontId="11" fillId="2" borderId="12" xfId="0" applyNumberFormat="1" applyFont="1" applyFill="1" applyBorder="1" applyAlignment="1">
      <alignment vertical="center" wrapText="1"/>
    </xf>
    <xf numFmtId="167" fontId="7" fillId="2" borderId="12" xfId="0" applyNumberFormat="1" applyFont="1" applyFill="1" applyBorder="1" applyAlignment="1">
      <alignment vertical="center" wrapText="1"/>
    </xf>
    <xf numFmtId="167" fontId="2" fillId="0" borderId="0" xfId="0" applyNumberFormat="1" applyFont="1"/>
    <xf numFmtId="167" fontId="30" fillId="0" borderId="0" xfId="0" applyNumberFormat="1" applyFont="1"/>
    <xf numFmtId="167" fontId="2" fillId="0" borderId="0" xfId="0" applyNumberFormat="1" applyFont="1" applyAlignment="1">
      <alignment horizontal="center"/>
    </xf>
    <xf numFmtId="0" fontId="26" fillId="0" borderId="0" xfId="0" applyFont="1" applyAlignment="1">
      <alignment horizontal="left" vertical="top" wrapText="1"/>
    </xf>
    <xf numFmtId="0" fontId="26" fillId="0" borderId="0" xfId="0" applyFont="1" applyAlignment="1">
      <alignment horizontal="justify" vertical="center" wrapText="1"/>
    </xf>
    <xf numFmtId="0" fontId="26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42" fillId="0" borderId="0" xfId="0" applyFont="1"/>
    <xf numFmtId="0" fontId="43" fillId="0" borderId="0" xfId="0" applyFont="1"/>
    <xf numFmtId="0" fontId="43" fillId="16" borderId="0" xfId="0" applyFont="1" applyFill="1"/>
    <xf numFmtId="0" fontId="0" fillId="0" borderId="0" xfId="0" applyAlignment="1">
      <alignment horizontal="left" vertical="top"/>
    </xf>
    <xf numFmtId="0" fontId="0" fillId="0" borderId="0" xfId="0" applyAlignment="1">
      <alignment horizontal="justify"/>
    </xf>
    <xf numFmtId="167" fontId="0" fillId="0" borderId="0" xfId="0" applyNumberFormat="1" applyAlignment="1">
      <alignment horizontal="right"/>
    </xf>
    <xf numFmtId="0" fontId="41" fillId="0" borderId="0" xfId="0" applyFont="1" applyAlignment="1">
      <alignment horizontal="justify"/>
    </xf>
    <xf numFmtId="167" fontId="26" fillId="0" borderId="0" xfId="0" applyNumberFormat="1" applyFont="1" applyAlignment="1">
      <alignment horizontal="right" vertical="center" wrapText="1"/>
    </xf>
    <xf numFmtId="167" fontId="26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vertical="center" wrapText="1"/>
    </xf>
    <xf numFmtId="2" fontId="48" fillId="0" borderId="0" xfId="0" applyNumberFormat="1" applyFont="1" applyAlignment="1">
      <alignment vertical="center"/>
    </xf>
    <xf numFmtId="2" fontId="46" fillId="0" borderId="0" xfId="0" applyNumberFormat="1" applyFont="1" applyAlignment="1">
      <alignment vertical="center" wrapText="1"/>
    </xf>
    <xf numFmtId="2" fontId="46" fillId="0" borderId="0" xfId="0" applyNumberFormat="1" applyFont="1" applyAlignment="1">
      <alignment horizontal="right" vertical="center" wrapText="1"/>
    </xf>
    <xf numFmtId="0" fontId="48" fillId="0" borderId="0" xfId="0" applyFont="1" applyAlignment="1">
      <alignment vertical="center"/>
    </xf>
    <xf numFmtId="2" fontId="46" fillId="0" borderId="0" xfId="0" applyNumberFormat="1" applyFont="1" applyAlignment="1">
      <alignment vertical="center"/>
    </xf>
    <xf numFmtId="0" fontId="51" fillId="0" borderId="0" xfId="0" applyFont="1" applyAlignment="1">
      <alignment vertical="center"/>
    </xf>
    <xf numFmtId="0" fontId="46" fillId="0" borderId="0" xfId="4" applyFont="1"/>
    <xf numFmtId="0" fontId="46" fillId="0" borderId="0" xfId="4" applyFont="1" applyAlignment="1">
      <alignment vertical="center"/>
    </xf>
    <xf numFmtId="167" fontId="46" fillId="0" borderId="0" xfId="0" applyNumberFormat="1" applyFont="1" applyAlignment="1">
      <alignment vertical="center"/>
    </xf>
    <xf numFmtId="167" fontId="46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4" fontId="36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167" fontId="10" fillId="0" borderId="5" xfId="0" applyNumberFormat="1" applyFont="1" applyBorder="1" applyAlignment="1">
      <alignment vertical="center" wrapText="1"/>
    </xf>
    <xf numFmtId="167" fontId="10" fillId="0" borderId="3" xfId="0" applyNumberFormat="1" applyFont="1" applyBorder="1" applyAlignment="1">
      <alignment vertical="center" wrapText="1"/>
    </xf>
    <xf numFmtId="167" fontId="36" fillId="0" borderId="3" xfId="0" applyNumberFormat="1" applyFont="1" applyBorder="1" applyAlignment="1">
      <alignment vertical="center" wrapText="1"/>
    </xf>
    <xf numFmtId="167" fontId="10" fillId="0" borderId="1" xfId="0" applyNumberFormat="1" applyFont="1" applyBorder="1" applyAlignment="1">
      <alignment vertical="center" wrapText="1"/>
    </xf>
    <xf numFmtId="167" fontId="10" fillId="0" borderId="36" xfId="0" applyNumberFormat="1" applyFont="1" applyBorder="1" applyAlignment="1">
      <alignment vertical="center" wrapText="1"/>
    </xf>
    <xf numFmtId="167" fontId="10" fillId="4" borderId="1" xfId="0" applyNumberFormat="1" applyFont="1" applyFill="1" applyBorder="1" applyAlignment="1">
      <alignment vertical="center" wrapText="1"/>
    </xf>
    <xf numFmtId="167" fontId="10" fillId="0" borderId="1" xfId="1" applyNumberFormat="1" applyFont="1" applyBorder="1" applyAlignment="1">
      <alignment horizontal="right" vertical="center" wrapText="1"/>
    </xf>
    <xf numFmtId="167" fontId="0" fillId="0" borderId="0" xfId="0" applyNumberFormat="1" applyAlignment="1">
      <alignment horizontal="center" vertical="center"/>
    </xf>
    <xf numFmtId="0" fontId="10" fillId="2" borderId="38" xfId="0" applyFont="1" applyFill="1" applyBorder="1" applyAlignment="1">
      <alignment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vertical="center" wrapText="1"/>
    </xf>
    <xf numFmtId="0" fontId="10" fillId="2" borderId="43" xfId="0" applyFont="1" applyFill="1" applyBorder="1" applyAlignment="1">
      <alignment vertical="center" wrapText="1"/>
    </xf>
    <xf numFmtId="167" fontId="7" fillId="2" borderId="12" xfId="0" applyNumberFormat="1" applyFont="1" applyFill="1" applyBorder="1" applyAlignment="1">
      <alignment horizontal="center" vertical="center" wrapText="1"/>
    </xf>
    <xf numFmtId="167" fontId="3" fillId="2" borderId="39" xfId="1" applyNumberFormat="1" applyFont="1" applyFill="1" applyBorder="1" applyAlignment="1">
      <alignment horizontal="right" vertical="center" wrapText="1"/>
    </xf>
    <xf numFmtId="0" fontId="7" fillId="0" borderId="37" xfId="0" applyFont="1" applyBorder="1" applyAlignment="1">
      <alignment vertical="center" wrapText="1"/>
    </xf>
    <xf numFmtId="0" fontId="7" fillId="0" borderId="37" xfId="0" applyFont="1" applyBorder="1" applyAlignment="1">
      <alignment horizontal="center" wrapText="1"/>
    </xf>
    <xf numFmtId="167" fontId="11" fillId="0" borderId="37" xfId="0" applyNumberFormat="1" applyFont="1" applyBorder="1" applyAlignment="1">
      <alignment horizontal="center" wrapText="1"/>
    </xf>
    <xf numFmtId="167" fontId="7" fillId="0" borderId="37" xfId="0" applyNumberFormat="1" applyFont="1" applyBorder="1" applyAlignment="1">
      <alignment horizontal="center" wrapText="1"/>
    </xf>
    <xf numFmtId="0" fontId="8" fillId="0" borderId="37" xfId="0" applyFont="1" applyBorder="1" applyAlignment="1">
      <alignment horizontal="left" vertical="center" wrapText="1" indent="5"/>
    </xf>
    <xf numFmtId="0" fontId="7" fillId="0" borderId="37" xfId="0" applyFont="1" applyBorder="1" applyAlignment="1">
      <alignment horizontal="left" vertical="center" wrapText="1" indent="5"/>
    </xf>
    <xf numFmtId="0" fontId="12" fillId="0" borderId="37" xfId="0" applyFont="1" applyBorder="1" applyAlignment="1">
      <alignment vertical="center" wrapText="1"/>
    </xf>
    <xf numFmtId="167" fontId="9" fillId="0" borderId="37" xfId="0" applyNumberFormat="1" applyFont="1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9" fillId="0" borderId="37" xfId="0" applyFont="1" applyBorder="1" applyAlignment="1">
      <alignment horizontal="center" wrapText="1"/>
    </xf>
    <xf numFmtId="0" fontId="0" fillId="0" borderId="37" xfId="0" applyBorder="1"/>
    <xf numFmtId="167" fontId="0" fillId="0" borderId="37" xfId="0" applyNumberFormat="1" applyBorder="1"/>
    <xf numFmtId="0" fontId="7" fillId="0" borderId="47" xfId="0" applyFont="1" applyBorder="1" applyAlignment="1">
      <alignment vertical="center" wrapText="1"/>
    </xf>
    <xf numFmtId="0" fontId="7" fillId="0" borderId="48" xfId="0" applyFont="1" applyBorder="1" applyAlignment="1">
      <alignment vertical="center" wrapText="1"/>
    </xf>
    <xf numFmtId="0" fontId="7" fillId="0" borderId="48" xfId="0" applyFont="1" applyBorder="1" applyAlignment="1">
      <alignment horizontal="center" wrapText="1"/>
    </xf>
    <xf numFmtId="167" fontId="11" fillId="0" borderId="54" xfId="1" applyNumberFormat="1" applyFont="1" applyBorder="1" applyAlignment="1">
      <alignment horizontal="right" wrapText="1"/>
    </xf>
    <xf numFmtId="167" fontId="7" fillId="0" borderId="54" xfId="1" applyNumberFormat="1" applyFont="1" applyBorder="1" applyAlignment="1">
      <alignment horizontal="right" wrapText="1"/>
    </xf>
    <xf numFmtId="167" fontId="9" fillId="0" borderId="54" xfId="1" applyNumberFormat="1" applyFont="1" applyBorder="1" applyAlignment="1">
      <alignment horizontal="right" wrapText="1"/>
    </xf>
    <xf numFmtId="167" fontId="13" fillId="0" borderId="54" xfId="1" applyNumberFormat="1" applyFont="1" applyBorder="1" applyAlignment="1">
      <alignment horizontal="right" wrapText="1"/>
    </xf>
    <xf numFmtId="167" fontId="0" fillId="0" borderId="54" xfId="0" applyNumberFormat="1" applyBorder="1"/>
    <xf numFmtId="0" fontId="7" fillId="0" borderId="51" xfId="0" applyFont="1" applyBorder="1" applyAlignment="1">
      <alignment vertical="center" wrapText="1"/>
    </xf>
    <xf numFmtId="0" fontId="7" fillId="0" borderId="51" xfId="0" applyFont="1" applyBorder="1" applyAlignment="1">
      <alignment horizontal="center" wrapText="1"/>
    </xf>
    <xf numFmtId="167" fontId="7" fillId="0" borderId="51" xfId="0" applyNumberFormat="1" applyFont="1" applyBorder="1" applyAlignment="1">
      <alignment horizontal="center" wrapText="1"/>
    </xf>
    <xf numFmtId="167" fontId="7" fillId="0" borderId="52" xfId="1" applyNumberFormat="1" applyFont="1" applyBorder="1" applyAlignment="1">
      <alignment horizontal="right" wrapText="1"/>
    </xf>
    <xf numFmtId="0" fontId="7" fillId="0" borderId="37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167" fontId="7" fillId="0" borderId="37" xfId="0" applyNumberFormat="1" applyFont="1" applyBorder="1" applyAlignment="1">
      <alignment horizontal="center" vertical="center" wrapText="1"/>
    </xf>
    <xf numFmtId="2" fontId="7" fillId="0" borderId="37" xfId="0" applyNumberFormat="1" applyFont="1" applyBorder="1" applyAlignment="1">
      <alignment horizontal="center" wrapText="1"/>
    </xf>
    <xf numFmtId="0" fontId="7" fillId="0" borderId="4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167" fontId="7" fillId="0" borderId="48" xfId="0" applyNumberFormat="1" applyFont="1" applyBorder="1" applyAlignment="1">
      <alignment horizontal="center" vertical="center" wrapText="1"/>
    </xf>
    <xf numFmtId="167" fontId="7" fillId="0" borderId="49" xfId="1" applyNumberFormat="1" applyFont="1" applyBorder="1" applyAlignment="1">
      <alignment horizontal="right" vertical="center" wrapText="1"/>
    </xf>
    <xf numFmtId="0" fontId="7" fillId="0" borderId="51" xfId="0" applyFont="1" applyBorder="1" applyAlignment="1">
      <alignment horizontal="center" vertical="center" wrapText="1"/>
    </xf>
    <xf numFmtId="167" fontId="9" fillId="0" borderId="51" xfId="0" applyNumberFormat="1" applyFont="1" applyBorder="1" applyAlignment="1">
      <alignment horizontal="center" vertical="center" wrapText="1"/>
    </xf>
    <xf numFmtId="167" fontId="7" fillId="0" borderId="52" xfId="1" applyNumberFormat="1" applyFont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167" fontId="7" fillId="0" borderId="51" xfId="0" applyNumberFormat="1" applyFont="1" applyBorder="1" applyAlignment="1">
      <alignment horizontal="center" vertical="center" wrapText="1"/>
    </xf>
    <xf numFmtId="167" fontId="15" fillId="2" borderId="39" xfId="1" applyNumberFormat="1" applyFont="1" applyFill="1" applyBorder="1" applyAlignment="1">
      <alignment horizontal="right" vertical="center" wrapText="1"/>
    </xf>
    <xf numFmtId="0" fontId="14" fillId="0" borderId="37" xfId="0" applyFont="1" applyBorder="1" applyAlignment="1">
      <alignment vertical="center" wrapText="1"/>
    </xf>
    <xf numFmtId="0" fontId="11" fillId="0" borderId="37" xfId="0" applyFont="1" applyBorder="1" applyAlignment="1">
      <alignment horizontal="center" vertical="center" wrapText="1"/>
    </xf>
    <xf numFmtId="167" fontId="11" fillId="0" borderId="37" xfId="0" applyNumberFormat="1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wrapText="1"/>
    </xf>
    <xf numFmtId="167" fontId="7" fillId="0" borderId="49" xfId="0" applyNumberFormat="1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167" fontId="7" fillId="0" borderId="54" xfId="1" applyNumberFormat="1" applyFont="1" applyBorder="1" applyAlignment="1">
      <alignment horizontal="right" vertical="center" wrapText="1"/>
    </xf>
    <xf numFmtId="167" fontId="11" fillId="0" borderId="54" xfId="1" applyNumberFormat="1" applyFont="1" applyBorder="1" applyAlignment="1">
      <alignment horizontal="right" vertical="center" wrapText="1"/>
    </xf>
    <xf numFmtId="0" fontId="7" fillId="0" borderId="50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wrapText="1"/>
    </xf>
    <xf numFmtId="167" fontId="11" fillId="0" borderId="51" xfId="0" applyNumberFormat="1" applyFont="1" applyBorder="1" applyAlignment="1">
      <alignment horizontal="center" wrapText="1"/>
    </xf>
    <xf numFmtId="167" fontId="11" fillId="0" borderId="52" xfId="1" applyNumberFormat="1" applyFont="1" applyBorder="1" applyAlignment="1">
      <alignment horizontal="right" wrapText="1"/>
    </xf>
    <xf numFmtId="167" fontId="7" fillId="0" borderId="37" xfId="0" applyNumberFormat="1" applyFont="1" applyBorder="1" applyAlignment="1">
      <alignment vertical="center" wrapText="1"/>
    </xf>
    <xf numFmtId="2" fontId="9" fillId="0" borderId="37" xfId="0" applyNumberFormat="1" applyFont="1" applyBorder="1" applyAlignment="1">
      <alignment horizontal="center" wrapText="1"/>
    </xf>
    <xf numFmtId="2" fontId="11" fillId="0" borderId="37" xfId="0" applyNumberFormat="1" applyFont="1" applyBorder="1" applyAlignment="1">
      <alignment horizontal="center" wrapText="1"/>
    </xf>
    <xf numFmtId="167" fontId="7" fillId="0" borderId="48" xfId="0" applyNumberFormat="1" applyFont="1" applyBorder="1" applyAlignment="1">
      <alignment vertical="center" wrapText="1"/>
    </xf>
    <xf numFmtId="167" fontId="7" fillId="0" borderId="49" xfId="0" applyNumberFormat="1" applyFont="1" applyBorder="1" applyAlignment="1">
      <alignment vertical="center" wrapText="1"/>
    </xf>
    <xf numFmtId="2" fontId="11" fillId="0" borderId="51" xfId="0" applyNumberFormat="1" applyFont="1" applyBorder="1" applyAlignment="1">
      <alignment horizontal="center" wrapText="1"/>
    </xf>
    <xf numFmtId="0" fontId="0" fillId="2" borderId="12" xfId="0" applyFill="1" applyBorder="1" applyAlignment="1">
      <alignment vertical="top" wrapText="1"/>
    </xf>
    <xf numFmtId="167" fontId="0" fillId="2" borderId="12" xfId="0" applyNumberFormat="1" applyFill="1" applyBorder="1" applyAlignment="1">
      <alignment vertical="top" wrapText="1"/>
    </xf>
    <xf numFmtId="167" fontId="16" fillId="2" borderId="39" xfId="0" applyNumberFormat="1" applyFont="1" applyFill="1" applyBorder="1" applyAlignment="1">
      <alignment vertical="top" wrapText="1"/>
    </xf>
    <xf numFmtId="16" fontId="7" fillId="0" borderId="37" xfId="0" applyNumberFormat="1" applyFont="1" applyBorder="1" applyAlignment="1">
      <alignment horizontal="center" wrapText="1"/>
    </xf>
    <xf numFmtId="167" fontId="7" fillId="0" borderId="54" xfId="0" applyNumberFormat="1" applyFont="1" applyBorder="1" applyAlignment="1">
      <alignment vertical="center" wrapText="1"/>
    </xf>
    <xf numFmtId="167" fontId="7" fillId="0" borderId="54" xfId="0" applyNumberFormat="1" applyFont="1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167" fontId="0" fillId="0" borderId="51" xfId="0" applyNumberFormat="1" applyBorder="1" applyAlignment="1">
      <alignment horizontal="center" wrapText="1"/>
    </xf>
    <xf numFmtId="167" fontId="0" fillId="0" borderId="52" xfId="0" applyNumberFormat="1" applyBorder="1" applyAlignment="1">
      <alignment horizontal="center" wrapText="1"/>
    </xf>
    <xf numFmtId="167" fontId="7" fillId="0" borderId="48" xfId="0" applyNumberFormat="1" applyFont="1" applyBorder="1" applyAlignment="1">
      <alignment horizontal="center" wrapText="1"/>
    </xf>
    <xf numFmtId="167" fontId="7" fillId="0" borderId="49" xfId="0" applyNumberFormat="1" applyFont="1" applyBorder="1" applyAlignment="1">
      <alignment horizontal="center" wrapText="1"/>
    </xf>
    <xf numFmtId="2" fontId="7" fillId="0" borderId="51" xfId="0" applyNumberFormat="1" applyFont="1" applyBorder="1" applyAlignment="1">
      <alignment horizontal="center" wrapText="1"/>
    </xf>
    <xf numFmtId="0" fontId="9" fillId="0" borderId="48" xfId="0" applyFont="1" applyBorder="1" applyAlignment="1">
      <alignment horizontal="center" wrapText="1"/>
    </xf>
    <xf numFmtId="0" fontId="10" fillId="2" borderId="4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167" fontId="15" fillId="2" borderId="2" xfId="1" applyNumberFormat="1" applyFont="1" applyFill="1" applyBorder="1" applyAlignment="1">
      <alignment horizontal="right" vertical="center" wrapText="1"/>
    </xf>
    <xf numFmtId="167" fontId="10" fillId="4" borderId="2" xfId="0" applyNumberFormat="1" applyFont="1" applyFill="1" applyBorder="1" applyAlignment="1">
      <alignment vertical="center" wrapText="1"/>
    </xf>
    <xf numFmtId="0" fontId="10" fillId="15" borderId="38" xfId="0" applyFont="1" applyFill="1" applyBorder="1" applyAlignment="1">
      <alignment vertical="center" wrapText="1"/>
    </xf>
    <xf numFmtId="0" fontId="34" fillId="0" borderId="37" xfId="0" applyFont="1" applyBorder="1" applyAlignment="1">
      <alignment horizontal="center" vertical="top" wrapText="1"/>
    </xf>
    <xf numFmtId="0" fontId="4" fillId="0" borderId="37" xfId="11" applyFont="1" applyBorder="1" applyAlignment="1">
      <alignment vertical="top" wrapText="1"/>
    </xf>
    <xf numFmtId="0" fontId="34" fillId="0" borderId="37" xfId="0" applyFont="1" applyBorder="1" applyAlignment="1">
      <alignment horizontal="justify" vertical="top" wrapText="1"/>
    </xf>
    <xf numFmtId="167" fontId="34" fillId="0" borderId="37" xfId="0" applyNumberFormat="1" applyFont="1" applyBorder="1" applyAlignment="1">
      <alignment horizontal="justify" vertical="top" wrapText="1"/>
    </xf>
    <xf numFmtId="0" fontId="30" fillId="0" borderId="37" xfId="0" applyFont="1" applyBorder="1" applyAlignment="1">
      <alignment horizontal="center"/>
    </xf>
    <xf numFmtId="1" fontId="30" fillId="0" borderId="37" xfId="0" applyNumberFormat="1" applyFont="1" applyBorder="1" applyAlignment="1">
      <alignment horizontal="center"/>
    </xf>
    <xf numFmtId="0" fontId="34" fillId="0" borderId="37" xfId="0" applyFont="1" applyBorder="1" applyAlignment="1">
      <alignment horizontal="center" wrapText="1"/>
    </xf>
    <xf numFmtId="167" fontId="30" fillId="0" borderId="37" xfId="0" applyNumberFormat="1" applyFont="1" applyBorder="1" applyAlignment="1">
      <alignment horizontal="center"/>
    </xf>
    <xf numFmtId="0" fontId="34" fillId="0" borderId="37" xfId="0" applyFont="1" applyBorder="1" applyAlignment="1">
      <alignment horizontal="left" vertical="center" wrapText="1"/>
    </xf>
    <xf numFmtId="0" fontId="30" fillId="0" borderId="37" xfId="0" applyFont="1" applyBorder="1" applyAlignment="1">
      <alignment horizontal="justify" vertical="top" wrapText="1"/>
    </xf>
    <xf numFmtId="167" fontId="30" fillId="0" borderId="37" xfId="0" applyNumberFormat="1" applyFont="1" applyBorder="1"/>
    <xf numFmtId="0" fontId="30" fillId="0" borderId="37" xfId="0" applyFont="1" applyBorder="1" applyAlignment="1">
      <alignment horizontal="center" wrapText="1"/>
    </xf>
    <xf numFmtId="167" fontId="34" fillId="0" borderId="37" xfId="0" applyNumberFormat="1" applyFont="1" applyBorder="1" applyAlignment="1">
      <alignment horizontal="center" wrapText="1"/>
    </xf>
    <xf numFmtId="167" fontId="30" fillId="0" borderId="37" xfId="9" applyNumberFormat="1" applyFont="1" applyBorder="1" applyAlignment="1">
      <alignment horizontal="center"/>
    </xf>
    <xf numFmtId="0" fontId="30" fillId="0" borderId="37" xfId="8" applyFont="1" applyBorder="1" applyAlignment="1">
      <alignment horizontal="justify" vertical="top" wrapText="1"/>
    </xf>
    <xf numFmtId="167" fontId="30" fillId="0" borderId="37" xfId="8" applyNumberFormat="1" applyFont="1" applyBorder="1" applyAlignment="1">
      <alignment horizontal="center"/>
    </xf>
    <xf numFmtId="1" fontId="30" fillId="0" borderId="37" xfId="9" applyNumberFormat="1" applyFont="1" applyBorder="1" applyAlignment="1">
      <alignment horizontal="center"/>
    </xf>
    <xf numFmtId="0" fontId="30" fillId="0" borderId="37" xfId="4" applyFont="1" applyBorder="1" applyAlignment="1">
      <alignment horizontal="left" vertical="top" wrapText="1"/>
    </xf>
    <xf numFmtId="0" fontId="30" fillId="0" borderId="37" xfId="4" applyFont="1" applyBorder="1" applyAlignment="1">
      <alignment horizontal="justify" vertical="top" wrapText="1"/>
    </xf>
    <xf numFmtId="0" fontId="0" fillId="0" borderId="53" xfId="0" applyBorder="1"/>
    <xf numFmtId="0" fontId="34" fillId="0" borderId="53" xfId="0" applyFont="1" applyBorder="1" applyAlignment="1">
      <alignment horizontal="center" vertical="top" wrapText="1"/>
    </xf>
    <xf numFmtId="167" fontId="34" fillId="0" borderId="54" xfId="0" applyNumberFormat="1" applyFont="1" applyBorder="1" applyAlignment="1">
      <alignment horizontal="justify" vertical="top" wrapText="1"/>
    </xf>
    <xf numFmtId="0" fontId="30" fillId="0" borderId="53" xfId="0" applyFont="1" applyBorder="1" applyAlignment="1">
      <alignment horizontal="center" vertical="top"/>
    </xf>
    <xf numFmtId="0" fontId="34" fillId="0" borderId="53" xfId="0" applyFont="1" applyBorder="1" applyAlignment="1">
      <alignment horizontal="justify" vertical="top" wrapText="1"/>
    </xf>
    <xf numFmtId="167" fontId="34" fillId="0" borderId="54" xfId="0" applyNumberFormat="1" applyFont="1" applyBorder="1" applyAlignment="1">
      <alignment horizontal="right" wrapText="1"/>
    </xf>
    <xf numFmtId="49" fontId="30" fillId="0" borderId="53" xfId="0" applyNumberFormat="1" applyFont="1" applyBorder="1" applyAlignment="1">
      <alignment horizontal="center" vertical="top"/>
    </xf>
    <xf numFmtId="167" fontId="30" fillId="0" borderId="54" xfId="0" applyNumberFormat="1" applyFont="1" applyBorder="1" applyAlignment="1">
      <alignment wrapText="1"/>
    </xf>
    <xf numFmtId="167" fontId="30" fillId="0" borderId="54" xfId="0" applyNumberFormat="1" applyFont="1" applyBorder="1"/>
    <xf numFmtId="49" fontId="30" fillId="0" borderId="53" xfId="9" applyNumberFormat="1" applyFont="1" applyBorder="1" applyAlignment="1">
      <alignment horizontal="center" vertical="top"/>
    </xf>
    <xf numFmtId="49" fontId="30" fillId="0" borderId="53" xfId="8" applyNumberFormat="1" applyFont="1" applyBorder="1" applyAlignment="1">
      <alignment horizontal="center" vertical="top"/>
    </xf>
    <xf numFmtId="167" fontId="30" fillId="0" borderId="54" xfId="9" applyNumberFormat="1" applyFont="1" applyBorder="1" applyAlignment="1">
      <alignment horizontal="right"/>
    </xf>
    <xf numFmtId="49" fontId="30" fillId="0" borderId="50" xfId="0" applyNumberFormat="1" applyFont="1" applyBorder="1" applyAlignment="1">
      <alignment horizontal="center" vertical="top"/>
    </xf>
    <xf numFmtId="0" fontId="30" fillId="0" borderId="51" xfId="4" applyFont="1" applyBorder="1" applyAlignment="1">
      <alignment horizontal="justify" vertical="top" wrapText="1"/>
    </xf>
    <xf numFmtId="0" fontId="30" fillId="0" borderId="51" xfId="0" applyFont="1" applyBorder="1" applyAlignment="1">
      <alignment horizontal="center"/>
    </xf>
    <xf numFmtId="1" fontId="30" fillId="0" borderId="51" xfId="0" applyNumberFormat="1" applyFont="1" applyBorder="1" applyAlignment="1">
      <alignment horizontal="center"/>
    </xf>
    <xf numFmtId="167" fontId="30" fillId="0" borderId="51" xfId="0" applyNumberFormat="1" applyFont="1" applyBorder="1" applyAlignment="1">
      <alignment horizontal="center"/>
    </xf>
    <xf numFmtId="167" fontId="30" fillId="0" borderId="52" xfId="0" applyNumberFormat="1" applyFont="1" applyBorder="1"/>
    <xf numFmtId="0" fontId="0" fillId="0" borderId="60" xfId="0" applyBorder="1"/>
    <xf numFmtId="0" fontId="0" fillId="0" borderId="56" xfId="0" applyBorder="1"/>
    <xf numFmtId="167" fontId="0" fillId="0" borderId="56" xfId="0" applyNumberFormat="1" applyBorder="1"/>
    <xf numFmtId="0" fontId="15" fillId="15" borderId="33" xfId="8" applyFont="1" applyFill="1" applyBorder="1" applyAlignment="1">
      <alignment horizontal="center" vertical="top"/>
    </xf>
    <xf numFmtId="167" fontId="30" fillId="0" borderId="54" xfId="0" applyNumberFormat="1" applyFont="1" applyBorder="1" applyAlignment="1">
      <alignment horizontal="center"/>
    </xf>
    <xf numFmtId="0" fontId="40" fillId="0" borderId="37" xfId="0" applyFont="1" applyBorder="1"/>
    <xf numFmtId="0" fontId="30" fillId="0" borderId="37" xfId="8" applyFont="1" applyBorder="1" applyAlignment="1">
      <alignment horizontal="center"/>
    </xf>
    <xf numFmtId="1" fontId="30" fillId="0" borderId="37" xfId="8" applyNumberFormat="1" applyFont="1" applyBorder="1" applyAlignment="1">
      <alignment horizontal="center"/>
    </xf>
    <xf numFmtId="0" fontId="15" fillId="0" borderId="37" xfId="0" applyFont="1" applyBorder="1" applyAlignment="1">
      <alignment horizontal="justify" vertical="top"/>
    </xf>
    <xf numFmtId="0" fontId="30" fillId="0" borderId="37" xfId="0" applyFont="1" applyBorder="1" applyAlignment="1">
      <alignment horizontal="left" vertical="top" wrapText="1"/>
    </xf>
    <xf numFmtId="0" fontId="30" fillId="0" borderId="37" xfId="6" applyFont="1" applyFill="1" applyBorder="1" applyAlignment="1">
      <alignment horizontal="center"/>
    </xf>
    <xf numFmtId="166" fontId="30" fillId="0" borderId="37" xfId="6" applyNumberFormat="1" applyFont="1" applyFill="1" applyBorder="1" applyAlignment="1">
      <alignment horizontal="center" wrapText="1"/>
    </xf>
    <xf numFmtId="166" fontId="30" fillId="0" borderId="37" xfId="0" applyNumberFormat="1" applyFont="1" applyBorder="1" applyAlignment="1">
      <alignment horizontal="center"/>
    </xf>
    <xf numFmtId="0" fontId="34" fillId="0" borderId="37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center" wrapText="1"/>
    </xf>
    <xf numFmtId="0" fontId="30" fillId="0" borderId="37" xfId="11" applyFont="1" applyBorder="1" applyAlignment="1">
      <alignment horizontal="justify" vertical="top" wrapText="1"/>
    </xf>
    <xf numFmtId="0" fontId="30" fillId="0" borderId="37" xfId="11" applyFont="1" applyBorder="1" applyAlignment="1">
      <alignment horizontal="center"/>
    </xf>
    <xf numFmtId="1" fontId="30" fillId="0" borderId="37" xfId="11" applyNumberFormat="1" applyFont="1" applyBorder="1" applyAlignment="1">
      <alignment horizontal="center"/>
    </xf>
    <xf numFmtId="167" fontId="30" fillId="0" borderId="37" xfId="11" applyNumberFormat="1" applyFont="1" applyBorder="1" applyAlignment="1">
      <alignment horizontal="center"/>
    </xf>
    <xf numFmtId="0" fontId="30" fillId="0" borderId="37" xfId="11" applyFont="1" applyBorder="1" applyAlignment="1">
      <alignment horizontal="justify" vertical="top"/>
    </xf>
    <xf numFmtId="0" fontId="30" fillId="0" borderId="37" xfId="0" applyFont="1" applyBorder="1" applyAlignment="1">
      <alignment horizontal="justify" vertical="top"/>
    </xf>
    <xf numFmtId="167" fontId="30" fillId="0" borderId="37" xfId="0" applyNumberFormat="1" applyFont="1" applyBorder="1" applyAlignment="1">
      <alignment horizontal="right"/>
    </xf>
    <xf numFmtId="0" fontId="2" fillId="0" borderId="37" xfId="11" applyBorder="1"/>
    <xf numFmtId="167" fontId="2" fillId="0" borderId="37" xfId="11" applyNumberFormat="1" applyBorder="1"/>
    <xf numFmtId="49" fontId="30" fillId="0" borderId="37" xfId="11" applyNumberFormat="1" applyFont="1" applyBorder="1" applyAlignment="1">
      <alignment horizontal="left" vertical="top"/>
    </xf>
    <xf numFmtId="0" fontId="15" fillId="0" borderId="37" xfId="0" applyFont="1" applyBorder="1" applyAlignment="1">
      <alignment horizontal="center"/>
    </xf>
    <xf numFmtId="49" fontId="15" fillId="0" borderId="37" xfId="0" applyNumberFormat="1" applyFont="1" applyBorder="1" applyAlignment="1">
      <alignment horizontal="center" vertical="top"/>
    </xf>
    <xf numFmtId="167" fontId="30" fillId="0" borderId="54" xfId="9" applyNumberFormat="1" applyFont="1" applyBorder="1"/>
    <xf numFmtId="0" fontId="15" fillId="0" borderId="53" xfId="0" applyFont="1" applyBorder="1" applyAlignment="1">
      <alignment horizontal="center" vertical="top"/>
    </xf>
    <xf numFmtId="49" fontId="30" fillId="0" borderId="53" xfId="11" applyNumberFormat="1" applyFont="1" applyBorder="1" applyAlignment="1">
      <alignment horizontal="center" vertical="top"/>
    </xf>
    <xf numFmtId="167" fontId="30" fillId="0" borderId="54" xfId="12" applyNumberFormat="1" applyFont="1" applyFill="1" applyBorder="1" applyAlignment="1">
      <alignment horizontal="right" wrapText="1"/>
    </xf>
    <xf numFmtId="167" fontId="30" fillId="0" borderId="54" xfId="0" applyNumberFormat="1" applyFont="1" applyBorder="1" applyAlignment="1">
      <alignment horizontal="right"/>
    </xf>
    <xf numFmtId="167" fontId="30" fillId="0" borderId="54" xfId="11" applyNumberFormat="1" applyFont="1" applyBorder="1" applyAlignment="1">
      <alignment horizontal="right"/>
    </xf>
    <xf numFmtId="167" fontId="2" fillId="0" borderId="54" xfId="11" applyNumberFormat="1" applyBorder="1"/>
    <xf numFmtId="167" fontId="15" fillId="0" borderId="54" xfId="0" applyNumberFormat="1" applyFont="1" applyBorder="1"/>
    <xf numFmtId="49" fontId="15" fillId="0" borderId="53" xfId="0" applyNumberFormat="1" applyFont="1" applyBorder="1" applyAlignment="1">
      <alignment horizontal="center" vertical="top"/>
    </xf>
    <xf numFmtId="49" fontId="30" fillId="0" borderId="59" xfId="8" applyNumberFormat="1" applyFont="1" applyBorder="1" applyAlignment="1">
      <alignment horizontal="center" vertical="top"/>
    </xf>
    <xf numFmtId="0" fontId="30" fillId="0" borderId="55" xfId="8" applyFont="1" applyBorder="1" applyAlignment="1">
      <alignment horizontal="justify" vertical="top" wrapText="1"/>
    </xf>
    <xf numFmtId="0" fontId="30" fillId="0" borderId="55" xfId="8" applyFont="1" applyBorder="1" applyAlignment="1">
      <alignment horizontal="center"/>
    </xf>
    <xf numFmtId="1" fontId="30" fillId="0" borderId="55" xfId="8" applyNumberFormat="1" applyFont="1" applyBorder="1" applyAlignment="1">
      <alignment horizontal="center"/>
    </xf>
    <xf numFmtId="167" fontId="30" fillId="0" borderId="55" xfId="0" applyNumberFormat="1" applyFont="1" applyBorder="1" applyAlignment="1">
      <alignment horizontal="center"/>
    </xf>
    <xf numFmtId="167" fontId="30" fillId="0" borderId="57" xfId="0" applyNumberFormat="1" applyFont="1" applyBorder="1"/>
    <xf numFmtId="0" fontId="15" fillId="15" borderId="53" xfId="0" applyFont="1" applyFill="1" applyBorder="1" applyAlignment="1">
      <alignment horizontal="center" vertical="top"/>
    </xf>
    <xf numFmtId="49" fontId="30" fillId="0" borderId="59" xfId="0" applyNumberFormat="1" applyFont="1" applyBorder="1" applyAlignment="1">
      <alignment horizontal="center" vertical="top"/>
    </xf>
    <xf numFmtId="0" fontId="30" fillId="0" borderId="55" xfId="0" applyFont="1" applyBorder="1" applyAlignment="1">
      <alignment horizontal="justify" vertical="top" wrapText="1"/>
    </xf>
    <xf numFmtId="0" fontId="4" fillId="0" borderId="55" xfId="0" applyFont="1" applyBorder="1" applyAlignment="1">
      <alignment horizontal="center" wrapText="1"/>
    </xf>
    <xf numFmtId="0" fontId="30" fillId="0" borderId="55" xfId="0" applyFont="1" applyBorder="1" applyAlignment="1">
      <alignment horizontal="center"/>
    </xf>
    <xf numFmtId="0" fontId="15" fillId="15" borderId="33" xfId="0" applyFont="1" applyFill="1" applyBorder="1" applyAlignment="1">
      <alignment horizontal="center" vertical="top"/>
    </xf>
    <xf numFmtId="49" fontId="30" fillId="0" borderId="59" xfId="11" applyNumberFormat="1" applyFont="1" applyBorder="1" applyAlignment="1">
      <alignment horizontal="center" vertical="top"/>
    </xf>
    <xf numFmtId="0" fontId="30" fillId="0" borderId="55" xfId="11" applyFont="1" applyBorder="1" applyAlignment="1">
      <alignment horizontal="justify" vertical="top" wrapText="1"/>
    </xf>
    <xf numFmtId="0" fontId="30" fillId="0" borderId="55" xfId="11" applyFont="1" applyBorder="1" applyAlignment="1">
      <alignment horizontal="center"/>
    </xf>
    <xf numFmtId="1" fontId="30" fillId="0" borderId="55" xfId="11" applyNumberFormat="1" applyFont="1" applyBorder="1" applyAlignment="1">
      <alignment horizontal="center"/>
    </xf>
    <xf numFmtId="167" fontId="30" fillId="0" borderId="55" xfId="11" applyNumberFormat="1" applyFont="1" applyBorder="1" applyAlignment="1">
      <alignment horizontal="center"/>
    </xf>
    <xf numFmtId="0" fontId="15" fillId="0" borderId="60" xfId="0" applyFont="1" applyBorder="1" applyAlignment="1">
      <alignment horizontal="center" vertical="top"/>
    </xf>
    <xf numFmtId="1" fontId="30" fillId="0" borderId="55" xfId="0" applyNumberFormat="1" applyFont="1" applyBorder="1" applyAlignment="1">
      <alignment horizontal="center"/>
    </xf>
    <xf numFmtId="16" fontId="30" fillId="0" borderId="59" xfId="0" applyNumberFormat="1" applyFont="1" applyBorder="1" applyAlignment="1">
      <alignment horizontal="center" vertical="top"/>
    </xf>
    <xf numFmtId="167" fontId="15" fillId="0" borderId="58" xfId="0" applyNumberFormat="1" applyFont="1" applyBorder="1"/>
    <xf numFmtId="0" fontId="15" fillId="4" borderId="37" xfId="0" applyFont="1" applyFill="1" applyBorder="1" applyAlignment="1">
      <alignment horizontal="justify" vertical="top"/>
    </xf>
    <xf numFmtId="167" fontId="15" fillId="4" borderId="54" xfId="0" applyNumberFormat="1" applyFont="1" applyFill="1" applyBorder="1"/>
    <xf numFmtId="0" fontId="15" fillId="4" borderId="51" xfId="0" applyFont="1" applyFill="1" applyBorder="1" applyAlignment="1">
      <alignment horizontal="justify" vertical="top"/>
    </xf>
    <xf numFmtId="167" fontId="15" fillId="4" borderId="52" xfId="0" applyNumberFormat="1" applyFont="1" applyFill="1" applyBorder="1"/>
    <xf numFmtId="0" fontId="29" fillId="0" borderId="37" xfId="0" applyFont="1" applyBorder="1" applyAlignment="1">
      <alignment horizontal="justify" vertical="top"/>
    </xf>
    <xf numFmtId="0" fontId="4" fillId="0" borderId="37" xfId="0" applyFont="1" applyBorder="1" applyAlignment="1">
      <alignment horizontal="center"/>
    </xf>
    <xf numFmtId="167" fontId="4" fillId="0" borderId="37" xfId="0" applyNumberFormat="1" applyFont="1" applyBorder="1" applyAlignment="1">
      <alignment horizontal="center"/>
    </xf>
    <xf numFmtId="0" fontId="31" fillId="0" borderId="37" xfId="0" applyFont="1" applyBorder="1" applyAlignment="1">
      <alignment vertical="top" wrapText="1"/>
    </xf>
    <xf numFmtId="0" fontId="31" fillId="0" borderId="37" xfId="0" applyFont="1" applyBorder="1" applyAlignment="1">
      <alignment horizontal="center" wrapText="1"/>
    </xf>
    <xf numFmtId="167" fontId="31" fillId="0" borderId="37" xfId="0" applyNumberFormat="1" applyFont="1" applyBorder="1" applyAlignment="1">
      <alignment horizontal="center" wrapText="1"/>
    </xf>
    <xf numFmtId="0" fontId="4" fillId="0" borderId="37" xfId="0" applyFont="1" applyBorder="1" applyAlignment="1">
      <alignment horizontal="justify" vertical="top"/>
    </xf>
    <xf numFmtId="0" fontId="30" fillId="0" borderId="37" xfId="3" applyFont="1" applyBorder="1" applyAlignment="1">
      <alignment horizontal="center"/>
    </xf>
    <xf numFmtId="0" fontId="4" fillId="0" borderId="37" xfId="0" applyFont="1" applyBorder="1" applyAlignment="1">
      <alignment horizontal="justify" vertical="top" wrapText="1"/>
    </xf>
    <xf numFmtId="0" fontId="31" fillId="0" borderId="37" xfId="0" applyFont="1" applyBorder="1" applyAlignment="1">
      <alignment horizontal="justify" vertical="top" wrapText="1"/>
    </xf>
    <xf numFmtId="1" fontId="34" fillId="0" borderId="37" xfId="0" applyNumberFormat="1" applyFont="1" applyBorder="1" applyAlignment="1">
      <alignment horizontal="center" wrapText="1"/>
    </xf>
    <xf numFmtId="0" fontId="4" fillId="0" borderId="37" xfId="0" applyFont="1" applyBorder="1" applyAlignment="1">
      <alignment horizontal="left" vertical="top" wrapText="1"/>
    </xf>
    <xf numFmtId="0" fontId="4" fillId="0" borderId="53" xfId="0" applyFont="1" applyBorder="1" applyAlignment="1">
      <alignment horizontal="center" vertical="top"/>
    </xf>
    <xf numFmtId="167" fontId="4" fillId="0" borderId="54" xfId="0" applyNumberFormat="1" applyFont="1" applyBorder="1" applyAlignment="1">
      <alignment horizontal="right"/>
    </xf>
    <xf numFmtId="49" fontId="30" fillId="0" borderId="53" xfId="3" applyNumberFormat="1" applyFont="1" applyBorder="1" applyAlignment="1">
      <alignment horizontal="left" vertical="top"/>
    </xf>
    <xf numFmtId="167" fontId="31" fillId="0" borderId="54" xfId="0" applyNumberFormat="1" applyFont="1" applyBorder="1" applyAlignment="1">
      <alignment horizontal="right" wrapText="1"/>
    </xf>
    <xf numFmtId="0" fontId="30" fillId="0" borderId="53" xfId="0" applyFont="1" applyBorder="1" applyAlignment="1">
      <alignment horizontal="left" vertical="top"/>
    </xf>
    <xf numFmtId="0" fontId="4" fillId="0" borderId="53" xfId="0" applyFont="1" applyBorder="1" applyAlignment="1">
      <alignment horizontal="left" vertical="top"/>
    </xf>
    <xf numFmtId="167" fontId="16" fillId="0" borderId="54" xfId="0" applyNumberFormat="1" applyFont="1" applyBorder="1" applyAlignment="1">
      <alignment horizontal="right"/>
    </xf>
    <xf numFmtId="49" fontId="30" fillId="0" borderId="53" xfId="0" applyNumberFormat="1" applyFont="1" applyBorder="1" applyAlignment="1">
      <alignment horizontal="left" vertical="top"/>
    </xf>
    <xf numFmtId="49" fontId="30" fillId="0" borderId="53" xfId="0" applyNumberFormat="1" applyFont="1" applyBorder="1" applyAlignment="1">
      <alignment vertical="top"/>
    </xf>
    <xf numFmtId="49" fontId="34" fillId="0" borderId="53" xfId="0" applyNumberFormat="1" applyFont="1" applyBorder="1" applyAlignment="1">
      <alignment horizontal="left" vertical="top" wrapText="1"/>
    </xf>
    <xf numFmtId="167" fontId="30" fillId="0" borderId="54" xfId="0" applyNumberFormat="1" applyFont="1" applyBorder="1" applyAlignment="1">
      <alignment horizontal="right" wrapText="1"/>
    </xf>
    <xf numFmtId="49" fontId="34" fillId="0" borderId="53" xfId="0" applyNumberFormat="1" applyFont="1" applyBorder="1" applyAlignment="1">
      <alignment vertical="top" wrapText="1"/>
    </xf>
    <xf numFmtId="0" fontId="16" fillId="15" borderId="47" xfId="0" applyFont="1" applyFill="1" applyBorder="1" applyAlignment="1">
      <alignment horizontal="left" vertical="top"/>
    </xf>
    <xf numFmtId="0" fontId="4" fillId="0" borderId="59" xfId="0" applyFont="1" applyBorder="1" applyAlignment="1">
      <alignment horizontal="left" vertical="top"/>
    </xf>
    <xf numFmtId="0" fontId="4" fillId="0" borderId="55" xfId="0" applyFont="1" applyBorder="1" applyAlignment="1">
      <alignment horizontal="justify" vertical="top"/>
    </xf>
    <xf numFmtId="0" fontId="4" fillId="0" borderId="55" xfId="0" applyFont="1" applyBorder="1" applyAlignment="1">
      <alignment horizontal="center"/>
    </xf>
    <xf numFmtId="167" fontId="4" fillId="0" borderId="55" xfId="0" applyNumberFormat="1" applyFont="1" applyBorder="1" applyAlignment="1">
      <alignment horizontal="center"/>
    </xf>
    <xf numFmtId="0" fontId="30" fillId="15" borderId="8" xfId="8" applyFont="1" applyFill="1" applyBorder="1" applyAlignment="1">
      <alignment horizontal="center" vertical="top"/>
    </xf>
    <xf numFmtId="0" fontId="15" fillId="15" borderId="19" xfId="8" applyFont="1" applyFill="1" applyBorder="1" applyAlignment="1">
      <alignment horizontal="justify" vertical="top"/>
    </xf>
    <xf numFmtId="0" fontId="23" fillId="15" borderId="19" xfId="8" applyFont="1" applyFill="1" applyBorder="1" applyAlignment="1">
      <alignment horizontal="center"/>
    </xf>
    <xf numFmtId="1" fontId="30" fillId="15" borderId="19" xfId="8" applyNumberFormat="1" applyFont="1" applyFill="1" applyBorder="1" applyAlignment="1">
      <alignment horizontal="center"/>
    </xf>
    <xf numFmtId="167" fontId="23" fillId="15" borderId="19" xfId="8" applyNumberFormat="1" applyFont="1" applyFill="1" applyBorder="1" applyAlignment="1">
      <alignment horizontal="center"/>
    </xf>
    <xf numFmtId="0" fontId="30" fillId="15" borderId="33" xfId="8" applyFont="1" applyFill="1" applyBorder="1" applyAlignment="1">
      <alignment horizontal="center" vertical="top"/>
    </xf>
    <xf numFmtId="167" fontId="15" fillId="15" borderId="35" xfId="8" applyNumberFormat="1" applyFont="1" applyFill="1" applyBorder="1"/>
    <xf numFmtId="0" fontId="15" fillId="15" borderId="34" xfId="0" applyFont="1" applyFill="1" applyBorder="1" applyAlignment="1">
      <alignment horizontal="justify" vertical="top"/>
    </xf>
    <xf numFmtId="0" fontId="15" fillId="15" borderId="34" xfId="0" applyFont="1" applyFill="1" applyBorder="1" applyAlignment="1">
      <alignment horizontal="center"/>
    </xf>
    <xf numFmtId="1" fontId="15" fillId="15" borderId="34" xfId="0" applyNumberFormat="1" applyFont="1" applyFill="1" applyBorder="1" applyAlignment="1">
      <alignment horizontal="center"/>
    </xf>
    <xf numFmtId="167" fontId="15" fillId="15" borderId="34" xfId="0" applyNumberFormat="1" applyFont="1" applyFill="1" applyBorder="1" applyAlignment="1">
      <alignment horizontal="center"/>
    </xf>
    <xf numFmtId="0" fontId="30" fillId="15" borderId="33" xfId="0" applyFont="1" applyFill="1" applyBorder="1" applyAlignment="1">
      <alignment horizontal="center" vertical="top"/>
    </xf>
    <xf numFmtId="0" fontId="30" fillId="15" borderId="61" xfId="13" applyFont="1" applyFill="1" applyBorder="1" applyAlignment="1">
      <alignment horizontal="center" vertical="top"/>
    </xf>
    <xf numFmtId="0" fontId="15" fillId="15" borderId="62" xfId="0" applyFont="1" applyFill="1" applyBorder="1" applyAlignment="1">
      <alignment horizontal="justify" vertical="top"/>
    </xf>
    <xf numFmtId="0" fontId="23" fillId="15" borderId="62" xfId="13" applyFont="1" applyFill="1" applyBorder="1" applyAlignment="1">
      <alignment horizontal="center"/>
    </xf>
    <xf numFmtId="1" fontId="30" fillId="15" borderId="62" xfId="13" applyNumberFormat="1" applyFont="1" applyFill="1" applyBorder="1" applyAlignment="1">
      <alignment horizontal="center" wrapText="1"/>
    </xf>
    <xf numFmtId="167" fontId="23" fillId="15" borderId="62" xfId="13" applyNumberFormat="1" applyFont="1" applyFill="1" applyBorder="1" applyAlignment="1">
      <alignment horizontal="center"/>
    </xf>
    <xf numFmtId="167" fontId="15" fillId="15" borderId="63" xfId="0" applyNumberFormat="1" applyFont="1" applyFill="1" applyBorder="1"/>
    <xf numFmtId="167" fontId="15" fillId="15" borderId="35" xfId="0" applyNumberFormat="1" applyFont="1" applyFill="1" applyBorder="1"/>
    <xf numFmtId="0" fontId="16" fillId="15" borderId="33" xfId="0" applyFont="1" applyFill="1" applyBorder="1" applyAlignment="1">
      <alignment horizontal="left" vertical="top"/>
    </xf>
    <xf numFmtId="49" fontId="24" fillId="15" borderId="60" xfId="0" applyNumberFormat="1" applyFont="1" applyFill="1" applyBorder="1" applyAlignment="1">
      <alignment horizontal="left" vertical="top"/>
    </xf>
    <xf numFmtId="167" fontId="4" fillId="0" borderId="57" xfId="0" applyNumberFormat="1" applyFont="1" applyBorder="1" applyAlignment="1">
      <alignment horizontal="right"/>
    </xf>
    <xf numFmtId="167" fontId="16" fillId="15" borderId="1" xfId="0" applyNumberFormat="1" applyFont="1" applyFill="1" applyBorder="1" applyAlignment="1">
      <alignment horizontal="right"/>
    </xf>
    <xf numFmtId="49" fontId="30" fillId="0" borderId="59" xfId="0" applyNumberFormat="1" applyFont="1" applyBorder="1" applyAlignment="1">
      <alignment vertical="top"/>
    </xf>
    <xf numFmtId="0" fontId="30" fillId="0" borderId="55" xfId="0" applyFont="1" applyBorder="1" applyAlignment="1">
      <alignment horizontal="justify" vertical="top"/>
    </xf>
    <xf numFmtId="167" fontId="30" fillId="0" borderId="57" xfId="0" applyNumberFormat="1" applyFont="1" applyBorder="1" applyAlignment="1">
      <alignment horizontal="right"/>
    </xf>
    <xf numFmtId="49" fontId="23" fillId="15" borderId="33" xfId="0" applyNumberFormat="1" applyFont="1" applyFill="1" applyBorder="1" applyAlignment="1">
      <alignment horizontal="left" vertical="top"/>
    </xf>
    <xf numFmtId="167" fontId="24" fillId="15" borderId="35" xfId="0" applyNumberFormat="1" applyFont="1" applyFill="1" applyBorder="1" applyAlignment="1">
      <alignment horizontal="right"/>
    </xf>
    <xf numFmtId="49" fontId="35" fillId="15" borderId="53" xfId="0" applyNumberFormat="1" applyFont="1" applyFill="1" applyBorder="1" applyAlignment="1">
      <alignment horizontal="left" vertical="top" wrapText="1"/>
    </xf>
    <xf numFmtId="49" fontId="30" fillId="0" borderId="59" xfId="0" applyNumberFormat="1" applyFont="1" applyBorder="1" applyAlignment="1">
      <alignment horizontal="left" vertical="top"/>
    </xf>
    <xf numFmtId="49" fontId="24" fillId="15" borderId="53" xfId="0" applyNumberFormat="1" applyFont="1" applyFill="1" applyBorder="1" applyAlignment="1">
      <alignment horizontal="left" vertical="top"/>
    </xf>
    <xf numFmtId="0" fontId="24" fillId="15" borderId="37" xfId="0" applyFont="1" applyFill="1" applyBorder="1" applyAlignment="1">
      <alignment horizontal="justify" vertical="top"/>
    </xf>
    <xf numFmtId="0" fontId="30" fillId="15" borderId="37" xfId="0" applyFont="1" applyFill="1" applyBorder="1" applyAlignment="1">
      <alignment horizontal="center"/>
    </xf>
    <xf numFmtId="166" fontId="30" fillId="15" borderId="37" xfId="0" applyNumberFormat="1" applyFont="1" applyFill="1" applyBorder="1" applyAlignment="1">
      <alignment horizontal="center"/>
    </xf>
    <xf numFmtId="167" fontId="30" fillId="15" borderId="37" xfId="0" applyNumberFormat="1" applyFont="1" applyFill="1" applyBorder="1" applyAlignment="1">
      <alignment horizontal="center"/>
    </xf>
    <xf numFmtId="167" fontId="30" fillId="15" borderId="54" xfId="0" applyNumberFormat="1" applyFont="1" applyFill="1" applyBorder="1" applyAlignment="1">
      <alignment horizontal="right"/>
    </xf>
    <xf numFmtId="0" fontId="30" fillId="15" borderId="50" xfId="0" applyFont="1" applyFill="1" applyBorder="1" applyAlignment="1">
      <alignment horizontal="left" vertical="top"/>
    </xf>
    <xf numFmtId="167" fontId="15" fillId="15" borderId="52" xfId="0" applyNumberFormat="1" applyFont="1" applyFill="1" applyBorder="1"/>
    <xf numFmtId="0" fontId="16" fillId="0" borderId="53" xfId="0" applyFont="1" applyBorder="1" applyAlignment="1">
      <alignment horizontal="justify"/>
    </xf>
    <xf numFmtId="167" fontId="16" fillId="4" borderId="54" xfId="0" applyNumberFormat="1" applyFont="1" applyFill="1" applyBorder="1" applyAlignment="1">
      <alignment horizontal="right"/>
    </xf>
    <xf numFmtId="167" fontId="16" fillId="4" borderId="52" xfId="0" applyNumberFormat="1" applyFont="1" applyFill="1" applyBorder="1" applyAlignment="1">
      <alignment horizontal="right"/>
    </xf>
    <xf numFmtId="0" fontId="16" fillId="0" borderId="60" xfId="0" applyFont="1" applyBorder="1" applyAlignment="1">
      <alignment horizontal="justify"/>
    </xf>
    <xf numFmtId="167" fontId="16" fillId="0" borderId="58" xfId="0" applyNumberFormat="1" applyFont="1" applyBorder="1" applyAlignment="1">
      <alignment horizontal="right"/>
    </xf>
    <xf numFmtId="49" fontId="15" fillId="0" borderId="60" xfId="0" applyNumberFormat="1" applyFont="1" applyBorder="1" applyAlignment="1">
      <alignment horizontal="center" vertical="top"/>
    </xf>
    <xf numFmtId="167" fontId="0" fillId="0" borderId="54" xfId="0" applyNumberFormat="1" applyBorder="1" applyAlignment="1">
      <alignment horizontal="center" vertical="center"/>
    </xf>
    <xf numFmtId="0" fontId="0" fillId="0" borderId="50" xfId="0" applyBorder="1"/>
    <xf numFmtId="0" fontId="0" fillId="0" borderId="51" xfId="0" applyBorder="1"/>
    <xf numFmtId="167" fontId="0" fillId="0" borderId="51" xfId="0" applyNumberFormat="1" applyBorder="1"/>
    <xf numFmtId="167" fontId="0" fillId="0" borderId="52" xfId="0" applyNumberFormat="1" applyBorder="1" applyAlignment="1">
      <alignment horizontal="center" vertical="center"/>
    </xf>
    <xf numFmtId="167" fontId="0" fillId="0" borderId="58" xfId="0" applyNumberFormat="1" applyBorder="1" applyAlignment="1">
      <alignment horizontal="center" vertical="center"/>
    </xf>
    <xf numFmtId="0" fontId="16" fillId="15" borderId="33" xfId="0" applyFont="1" applyFill="1" applyBorder="1" applyAlignment="1">
      <alignment horizontal="center" vertical="center"/>
    </xf>
    <xf numFmtId="0" fontId="16" fillId="15" borderId="34" xfId="0" applyFont="1" applyFill="1" applyBorder="1" applyAlignment="1">
      <alignment horizontal="center" vertical="center"/>
    </xf>
    <xf numFmtId="0" fontId="16" fillId="15" borderId="34" xfId="0" applyFont="1" applyFill="1" applyBorder="1" applyAlignment="1">
      <alignment horizontal="center" vertical="center" wrapText="1"/>
    </xf>
    <xf numFmtId="0" fontId="16" fillId="15" borderId="35" xfId="0" applyFont="1" applyFill="1" applyBorder="1" applyAlignment="1">
      <alignment horizontal="center" vertical="center"/>
    </xf>
    <xf numFmtId="167" fontId="0" fillId="0" borderId="49" xfId="0" applyNumberFormat="1" applyBorder="1" applyAlignment="1">
      <alignment horizontal="center" vertical="center"/>
    </xf>
    <xf numFmtId="167" fontId="0" fillId="4" borderId="52" xfId="0" applyNumberFormat="1" applyFill="1" applyBorder="1" applyAlignment="1">
      <alignment horizontal="center" vertical="center"/>
    </xf>
    <xf numFmtId="0" fontId="30" fillId="0" borderId="0" xfId="0" applyFont="1"/>
    <xf numFmtId="168" fontId="30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/>
    </xf>
    <xf numFmtId="167" fontId="15" fillId="0" borderId="0" xfId="0" applyNumberFormat="1" applyFont="1" applyAlignment="1">
      <alignment horizontal="right"/>
    </xf>
    <xf numFmtId="0" fontId="4" fillId="0" borderId="0" xfId="0" applyFont="1"/>
    <xf numFmtId="0" fontId="30" fillId="0" borderId="0" xfId="14" applyFont="1" applyAlignment="1">
      <alignment horizontal="justify" vertical="top" wrapText="1"/>
    </xf>
    <xf numFmtId="168" fontId="30" fillId="0" borderId="0" xfId="0" applyNumberFormat="1" applyFont="1"/>
    <xf numFmtId="2" fontId="15" fillId="0" borderId="37" xfId="0" applyNumberFormat="1" applyFont="1" applyBorder="1" applyAlignment="1">
      <alignment horizontal="justify" vertical="top"/>
    </xf>
    <xf numFmtId="2" fontId="30" fillId="0" borderId="37" xfId="0" applyNumberFormat="1" applyFont="1" applyBorder="1" applyAlignment="1">
      <alignment horizontal="justify" vertical="top"/>
    </xf>
    <xf numFmtId="2" fontId="53" fillId="0" borderId="37" xfId="0" applyNumberFormat="1" applyFont="1" applyBorder="1" applyAlignment="1">
      <alignment horizontal="justify" vertical="top"/>
    </xf>
    <xf numFmtId="0" fontId="30" fillId="3" borderId="37" xfId="0" applyFont="1" applyFill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top" wrapText="1"/>
    </xf>
    <xf numFmtId="0" fontId="6" fillId="0" borderId="37" xfId="0" applyFont="1" applyBorder="1" applyAlignment="1">
      <alignment vertical="top"/>
    </xf>
    <xf numFmtId="0" fontId="4" fillId="0" borderId="37" xfId="5" applyFont="1" applyBorder="1" applyAlignment="1">
      <alignment horizontal="left" vertical="top" wrapText="1"/>
    </xf>
    <xf numFmtId="9" fontId="30" fillId="0" borderId="37" xfId="0" applyNumberFormat="1" applyFont="1" applyBorder="1" applyAlignment="1">
      <alignment horizontal="center"/>
    </xf>
    <xf numFmtId="2" fontId="30" fillId="0" borderId="37" xfId="0" applyNumberFormat="1" applyFont="1" applyBorder="1" applyAlignment="1">
      <alignment horizontal="justify"/>
    </xf>
    <xf numFmtId="4" fontId="30" fillId="0" borderId="37" xfId="0" applyNumberFormat="1" applyFont="1" applyBorder="1" applyAlignment="1">
      <alignment horizontal="center"/>
    </xf>
    <xf numFmtId="0" fontId="30" fillId="0" borderId="37" xfId="0" applyFont="1" applyBorder="1"/>
    <xf numFmtId="2" fontId="30" fillId="0" borderId="37" xfId="0" quotePrefix="1" applyNumberFormat="1" applyFont="1" applyBorder="1" applyAlignment="1">
      <alignment horizontal="justify"/>
    </xf>
    <xf numFmtId="2" fontId="15" fillId="0" borderId="37" xfId="0" applyNumberFormat="1" applyFont="1" applyBorder="1" applyAlignment="1">
      <alignment horizontal="left" wrapText="1"/>
    </xf>
    <xf numFmtId="167" fontId="15" fillId="0" borderId="37" xfId="0" applyNumberFormat="1" applyFont="1" applyBorder="1" applyAlignment="1">
      <alignment horizontal="right"/>
    </xf>
    <xf numFmtId="168" fontId="30" fillId="0" borderId="54" xfId="0" applyNumberFormat="1" applyFont="1" applyBorder="1" applyAlignment="1">
      <alignment horizontal="right"/>
    </xf>
    <xf numFmtId="168" fontId="15" fillId="0" borderId="54" xfId="0" applyNumberFormat="1" applyFont="1" applyBorder="1" applyAlignment="1">
      <alignment horizontal="right"/>
    </xf>
    <xf numFmtId="167" fontId="30" fillId="0" borderId="56" xfId="0" applyNumberFormat="1" applyFont="1" applyBorder="1" applyAlignment="1">
      <alignment horizontal="right"/>
    </xf>
    <xf numFmtId="168" fontId="30" fillId="0" borderId="58" xfId="0" applyNumberFormat="1" applyFont="1" applyBorder="1" applyAlignment="1">
      <alignment horizontal="right"/>
    </xf>
    <xf numFmtId="0" fontId="30" fillId="17" borderId="33" xfId="0" applyFont="1" applyFill="1" applyBorder="1" applyAlignment="1">
      <alignment horizontal="center" vertical="center" wrapText="1"/>
    </xf>
    <xf numFmtId="0" fontId="30" fillId="17" borderId="34" xfId="0" applyFont="1" applyFill="1" applyBorder="1" applyAlignment="1">
      <alignment horizontal="center" vertical="center" wrapText="1"/>
    </xf>
    <xf numFmtId="4" fontId="30" fillId="17" borderId="34" xfId="0" applyNumberFormat="1" applyFont="1" applyFill="1" applyBorder="1" applyAlignment="1">
      <alignment horizontal="center" vertical="center" wrapText="1"/>
    </xf>
    <xf numFmtId="167" fontId="30" fillId="17" borderId="34" xfId="0" applyNumberFormat="1" applyFont="1" applyFill="1" applyBorder="1" applyAlignment="1">
      <alignment horizontal="center" vertical="center" wrapText="1"/>
    </xf>
    <xf numFmtId="168" fontId="30" fillId="17" borderId="35" xfId="0" applyNumberFormat="1" applyFont="1" applyFill="1" applyBorder="1" applyAlignment="1">
      <alignment horizontal="center" vertical="center" wrapText="1"/>
    </xf>
    <xf numFmtId="0" fontId="30" fillId="0" borderId="56" xfId="0" applyFont="1" applyBorder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justify" vertical="top" wrapText="1"/>
    </xf>
    <xf numFmtId="0" fontId="15" fillId="0" borderId="0" xfId="0" applyFont="1" applyAlignment="1">
      <alignment horizontal="center" wrapText="1"/>
    </xf>
    <xf numFmtId="4" fontId="15" fillId="0" borderId="0" xfId="0" applyNumberFormat="1" applyFont="1" applyAlignment="1">
      <alignment horizontal="center" wrapText="1"/>
    </xf>
    <xf numFmtId="167" fontId="15" fillId="0" borderId="0" xfId="0" applyNumberFormat="1" applyFont="1" applyAlignment="1">
      <alignment horizontal="right" wrapText="1"/>
    </xf>
    <xf numFmtId="0" fontId="34" fillId="0" borderId="59" xfId="0" applyFont="1" applyBorder="1" applyAlignment="1">
      <alignment horizontal="center" vertical="top" wrapText="1"/>
    </xf>
    <xf numFmtId="2" fontId="30" fillId="0" borderId="55" xfId="0" applyNumberFormat="1" applyFont="1" applyBorder="1" applyAlignment="1">
      <alignment horizontal="left" vertical="top" wrapText="1"/>
    </xf>
    <xf numFmtId="0" fontId="30" fillId="0" borderId="55" xfId="0" applyFont="1" applyBorder="1" applyAlignment="1">
      <alignment horizontal="center" wrapText="1"/>
    </xf>
    <xf numFmtId="0" fontId="30" fillId="0" borderId="55" xfId="0" applyFont="1" applyBorder="1"/>
    <xf numFmtId="167" fontId="30" fillId="0" borderId="55" xfId="0" applyNumberFormat="1" applyFont="1" applyBorder="1" applyAlignment="1">
      <alignment horizontal="right"/>
    </xf>
    <xf numFmtId="168" fontId="30" fillId="0" borderId="57" xfId="0" applyNumberFormat="1" applyFont="1" applyBorder="1" applyAlignment="1">
      <alignment horizontal="right"/>
    </xf>
    <xf numFmtId="0" fontId="15" fillId="15" borderId="33" xfId="0" applyFont="1" applyFill="1" applyBorder="1" applyAlignment="1">
      <alignment horizontal="center" vertical="top" wrapText="1"/>
    </xf>
    <xf numFmtId="168" fontId="15" fillId="15" borderId="35" xfId="0" applyNumberFormat="1" applyFont="1" applyFill="1" applyBorder="1" applyAlignment="1">
      <alignment horizontal="right"/>
    </xf>
    <xf numFmtId="0" fontId="30" fillId="0" borderId="59" xfId="0" applyFont="1" applyBorder="1" applyAlignment="1">
      <alignment horizontal="center" vertical="top"/>
    </xf>
    <xf numFmtId="0" fontId="4" fillId="0" borderId="55" xfId="5" applyFont="1" applyBorder="1" applyAlignment="1">
      <alignment vertical="top" wrapText="1"/>
    </xf>
    <xf numFmtId="0" fontId="15" fillId="15" borderId="60" xfId="0" applyFont="1" applyFill="1" applyBorder="1" applyAlignment="1">
      <alignment horizontal="center" vertical="top"/>
    </xf>
    <xf numFmtId="0" fontId="34" fillId="0" borderId="55" xfId="0" applyFont="1" applyBorder="1" applyAlignment="1">
      <alignment horizontal="left" vertical="top" wrapText="1"/>
    </xf>
    <xf numFmtId="2" fontId="15" fillId="0" borderId="56" xfId="0" applyNumberFormat="1" applyFont="1" applyBorder="1" applyAlignment="1">
      <alignment horizontal="justify" vertical="top"/>
    </xf>
    <xf numFmtId="0" fontId="15" fillId="4" borderId="37" xfId="0" applyFont="1" applyFill="1" applyBorder="1" applyAlignment="1">
      <alignment horizontal="center"/>
    </xf>
    <xf numFmtId="167" fontId="15" fillId="4" borderId="37" xfId="0" applyNumberFormat="1" applyFont="1" applyFill="1" applyBorder="1" applyAlignment="1">
      <alignment horizontal="right"/>
    </xf>
    <xf numFmtId="168" fontId="15" fillId="4" borderId="54" xfId="0" applyNumberFormat="1" applyFont="1" applyFill="1" applyBorder="1" applyAlignment="1">
      <alignment horizontal="right"/>
    </xf>
    <xf numFmtId="0" fontId="15" fillId="4" borderId="51" xfId="0" applyFont="1" applyFill="1" applyBorder="1" applyAlignment="1">
      <alignment horizontal="center"/>
    </xf>
    <xf numFmtId="167" fontId="15" fillId="4" borderId="51" xfId="0" applyNumberFormat="1" applyFont="1" applyFill="1" applyBorder="1" applyAlignment="1">
      <alignment horizontal="right"/>
    </xf>
    <xf numFmtId="168" fontId="15" fillId="4" borderId="52" xfId="0" applyNumberFormat="1" applyFont="1" applyFill="1" applyBorder="1" applyAlignment="1">
      <alignment horizontal="right"/>
    </xf>
    <xf numFmtId="2" fontId="15" fillId="0" borderId="56" xfId="0" applyNumberFormat="1" applyFont="1" applyBorder="1" applyAlignment="1">
      <alignment horizontal="left" wrapText="1"/>
    </xf>
    <xf numFmtId="168" fontId="15" fillId="0" borderId="58" xfId="0" applyNumberFormat="1" applyFont="1" applyBorder="1" applyAlignment="1">
      <alignment horizontal="right"/>
    </xf>
    <xf numFmtId="0" fontId="46" fillId="0" borderId="37" xfId="0" applyFont="1" applyBorder="1" applyAlignment="1">
      <alignment vertical="center" wrapText="1"/>
    </xf>
    <xf numFmtId="0" fontId="46" fillId="0" borderId="37" xfId="0" applyFont="1" applyBorder="1" applyAlignment="1">
      <alignment horizontal="center" vertical="center"/>
    </xf>
    <xf numFmtId="2" fontId="46" fillId="0" borderId="37" xfId="0" applyNumberFormat="1" applyFont="1" applyBorder="1" applyAlignment="1">
      <alignment vertical="center"/>
    </xf>
    <xf numFmtId="167" fontId="46" fillId="0" borderId="37" xfId="0" applyNumberFormat="1" applyFont="1" applyBorder="1" applyAlignment="1">
      <alignment horizontal="right" vertical="center"/>
    </xf>
    <xf numFmtId="167" fontId="46" fillId="0" borderId="37" xfId="0" applyNumberFormat="1" applyFont="1" applyBorder="1" applyAlignment="1">
      <alignment vertical="center"/>
    </xf>
    <xf numFmtId="0" fontId="47" fillId="0" borderId="37" xfId="4" applyFont="1" applyBorder="1" applyAlignment="1">
      <alignment horizontal="justify" vertical="center" wrapText="1"/>
    </xf>
    <xf numFmtId="0" fontId="46" fillId="0" borderId="37" xfId="4" applyFont="1" applyBorder="1" applyAlignment="1">
      <alignment horizontal="justify" vertical="center" wrapText="1"/>
    </xf>
    <xf numFmtId="0" fontId="46" fillId="0" borderId="37" xfId="4" applyFont="1" applyBorder="1" applyAlignment="1">
      <alignment vertical="center" wrapText="1"/>
    </xf>
    <xf numFmtId="0" fontId="46" fillId="0" borderId="37" xfId="0" applyFont="1" applyBorder="1" applyAlignment="1">
      <alignment horizontal="justify"/>
    </xf>
    <xf numFmtId="0" fontId="46" fillId="0" borderId="37" xfId="0" applyFont="1" applyBorder="1" applyAlignment="1">
      <alignment vertical="center"/>
    </xf>
    <xf numFmtId="0" fontId="47" fillId="0" borderId="37" xfId="0" applyFont="1" applyBorder="1" applyAlignment="1">
      <alignment horizontal="justify"/>
    </xf>
    <xf numFmtId="0" fontId="47" fillId="0" borderId="37" xfId="0" applyFont="1" applyBorder="1" applyAlignment="1">
      <alignment vertical="center" wrapText="1"/>
    </xf>
    <xf numFmtId="0" fontId="50" fillId="0" borderId="37" xfId="4" applyFont="1" applyBorder="1" applyAlignment="1">
      <alignment horizontal="center" vertical="center" wrapText="1"/>
    </xf>
    <xf numFmtId="167" fontId="50" fillId="0" borderId="37" xfId="4" applyNumberFormat="1" applyFont="1" applyBorder="1" applyAlignment="1">
      <alignment horizontal="center" vertical="center" wrapText="1"/>
    </xf>
    <xf numFmtId="0" fontId="46" fillId="0" borderId="37" xfId="4" applyFont="1" applyBorder="1" applyAlignment="1">
      <alignment horizontal="left" vertical="center" wrapText="1"/>
    </xf>
    <xf numFmtId="0" fontId="46" fillId="0" borderId="37" xfId="4" applyFont="1" applyBorder="1"/>
    <xf numFmtId="1" fontId="46" fillId="0" borderId="37" xfId="0" applyNumberFormat="1" applyFont="1" applyBorder="1" applyAlignment="1">
      <alignment vertical="center"/>
    </xf>
    <xf numFmtId="0" fontId="46" fillId="0" borderId="37" xfId="0" applyFont="1" applyBorder="1" applyAlignment="1">
      <alignment horizontal="justify" vertical="center" wrapText="1"/>
    </xf>
    <xf numFmtId="167" fontId="46" fillId="0" borderId="0" xfId="4" applyNumberFormat="1" applyFont="1" applyAlignment="1">
      <alignment vertical="center" wrapText="1"/>
    </xf>
    <xf numFmtId="0" fontId="46" fillId="0" borderId="53" xfId="0" applyFont="1" applyBorder="1" applyAlignment="1">
      <alignment horizontal="center" vertical="center" wrapText="1"/>
    </xf>
    <xf numFmtId="167" fontId="46" fillId="0" borderId="54" xfId="0" applyNumberFormat="1" applyFont="1" applyBorder="1" applyAlignment="1">
      <alignment vertical="center"/>
    </xf>
    <xf numFmtId="167" fontId="46" fillId="0" borderId="54" xfId="0" applyNumberFormat="1" applyFont="1" applyBorder="1" applyAlignment="1">
      <alignment vertical="center" wrapText="1"/>
    </xf>
    <xf numFmtId="49" fontId="47" fillId="12" borderId="53" xfId="2" applyNumberFormat="1" applyFont="1" applyFill="1" applyBorder="1" applyAlignment="1">
      <alignment horizontal="center" vertical="center" wrapText="1"/>
    </xf>
    <xf numFmtId="167" fontId="50" fillId="0" borderId="54" xfId="4" applyNumberFormat="1" applyFont="1" applyBorder="1" applyAlignment="1">
      <alignment horizontal="center" vertical="center" wrapText="1"/>
    </xf>
    <xf numFmtId="0" fontId="51" fillId="0" borderId="53" xfId="0" applyFont="1" applyBorder="1" applyAlignment="1">
      <alignment horizontal="center" vertical="center" wrapText="1"/>
    </xf>
    <xf numFmtId="0" fontId="46" fillId="0" borderId="59" xfId="0" applyFont="1" applyBorder="1" applyAlignment="1">
      <alignment horizontal="center" vertical="center" wrapText="1"/>
    </xf>
    <xf numFmtId="0" fontId="46" fillId="0" borderId="55" xfId="0" applyFont="1" applyBorder="1" applyAlignment="1">
      <alignment vertical="center" wrapText="1"/>
    </xf>
    <xf numFmtId="0" fontId="46" fillId="0" borderId="55" xfId="0" applyFont="1" applyBorder="1" applyAlignment="1">
      <alignment horizontal="center" vertical="center"/>
    </xf>
    <xf numFmtId="2" fontId="46" fillId="0" borderId="55" xfId="0" applyNumberFormat="1" applyFont="1" applyBorder="1" applyAlignment="1">
      <alignment vertical="center"/>
    </xf>
    <xf numFmtId="167" fontId="46" fillId="0" borderId="55" xfId="0" applyNumberFormat="1" applyFont="1" applyBorder="1" applyAlignment="1">
      <alignment horizontal="right" vertical="center"/>
    </xf>
    <xf numFmtId="167" fontId="46" fillId="0" borderId="57" xfId="0" applyNumberFormat="1" applyFont="1" applyBorder="1" applyAlignment="1">
      <alignment vertical="center"/>
    </xf>
    <xf numFmtId="0" fontId="46" fillId="0" borderId="60" xfId="0" applyFont="1" applyBorder="1" applyAlignment="1">
      <alignment horizontal="center" vertical="center" wrapText="1"/>
    </xf>
    <xf numFmtId="167" fontId="46" fillId="6" borderId="35" xfId="3" applyNumberFormat="1" applyFont="1" applyFill="1" applyBorder="1" applyAlignment="1">
      <alignment vertical="center"/>
    </xf>
    <xf numFmtId="0" fontId="47" fillId="0" borderId="55" xfId="0" applyFont="1" applyBorder="1" applyAlignment="1">
      <alignment horizontal="justify"/>
    </xf>
    <xf numFmtId="167" fontId="46" fillId="0" borderId="55" xfId="0" applyNumberFormat="1" applyFont="1" applyBorder="1" applyAlignment="1">
      <alignment vertical="center"/>
    </xf>
    <xf numFmtId="167" fontId="46" fillId="0" borderId="57" xfId="0" applyNumberFormat="1" applyFont="1" applyBorder="1" applyAlignment="1">
      <alignment vertical="center" wrapText="1"/>
    </xf>
    <xf numFmtId="167" fontId="46" fillId="8" borderId="35" xfId="3" applyNumberFormat="1" applyFont="1" applyFill="1" applyBorder="1" applyAlignment="1">
      <alignment vertical="center"/>
    </xf>
    <xf numFmtId="0" fontId="46" fillId="0" borderId="55" xfId="0" applyFont="1" applyBorder="1" applyAlignment="1">
      <alignment horizontal="justify"/>
    </xf>
    <xf numFmtId="167" fontId="46" fillId="9" borderId="35" xfId="3" applyNumberFormat="1" applyFont="1" applyFill="1" applyBorder="1" applyAlignment="1">
      <alignment vertical="center"/>
    </xf>
    <xf numFmtId="167" fontId="46" fillId="10" borderId="52" xfId="3" applyNumberFormat="1" applyFont="1" applyFill="1" applyBorder="1" applyAlignment="1">
      <alignment vertical="center"/>
    </xf>
    <xf numFmtId="167" fontId="46" fillId="9" borderId="22" xfId="3" applyNumberFormat="1" applyFont="1" applyFill="1" applyBorder="1" applyAlignment="1">
      <alignment vertical="center"/>
    </xf>
    <xf numFmtId="0" fontId="46" fillId="0" borderId="55" xfId="4" applyFont="1" applyBorder="1" applyAlignment="1">
      <alignment vertical="center" wrapText="1"/>
    </xf>
    <xf numFmtId="1" fontId="46" fillId="0" borderId="55" xfId="0" applyNumberFormat="1" applyFont="1" applyBorder="1" applyAlignment="1">
      <alignment vertical="center"/>
    </xf>
    <xf numFmtId="167" fontId="46" fillId="13" borderId="35" xfId="3" applyNumberFormat="1" applyFont="1" applyFill="1" applyBorder="1" applyAlignment="1">
      <alignment vertical="center"/>
    </xf>
    <xf numFmtId="0" fontId="46" fillId="0" borderId="14" xfId="4" applyFont="1" applyBorder="1" applyAlignment="1">
      <alignment horizontal="center" vertical="center" wrapText="1"/>
    </xf>
    <xf numFmtId="0" fontId="46" fillId="0" borderId="0" xfId="4" applyFont="1" applyAlignment="1">
      <alignment vertical="center" wrapText="1"/>
    </xf>
    <xf numFmtId="0" fontId="46" fillId="0" borderId="0" xfId="4" applyFont="1" applyAlignment="1">
      <alignment horizontal="center" vertical="center"/>
    </xf>
    <xf numFmtId="167" fontId="46" fillId="0" borderId="0" xfId="4" applyNumberFormat="1" applyFont="1" applyAlignment="1">
      <alignment horizontal="right" vertical="center"/>
    </xf>
    <xf numFmtId="167" fontId="46" fillId="0" borderId="7" xfId="4" applyNumberFormat="1" applyFont="1" applyBorder="1" applyAlignment="1">
      <alignment vertical="center" wrapText="1"/>
    </xf>
    <xf numFmtId="0" fontId="47" fillId="0" borderId="53" xfId="4" applyFont="1" applyBorder="1" applyAlignment="1">
      <alignment horizontal="center" vertical="center" wrapText="1"/>
    </xf>
    <xf numFmtId="167" fontId="47" fillId="0" borderId="54" xfId="4" applyNumberFormat="1" applyFont="1" applyBorder="1" applyAlignment="1">
      <alignment vertical="center" wrapText="1"/>
    </xf>
    <xf numFmtId="167" fontId="47" fillId="14" borderId="54" xfId="4" applyNumberFormat="1" applyFont="1" applyFill="1" applyBorder="1" applyAlignment="1">
      <alignment vertical="center" wrapText="1"/>
    </xf>
    <xf numFmtId="167" fontId="47" fillId="15" borderId="54" xfId="4" applyNumberFormat="1" applyFont="1" applyFill="1" applyBorder="1" applyAlignment="1">
      <alignment vertical="center" wrapText="1"/>
    </xf>
    <xf numFmtId="0" fontId="47" fillId="0" borderId="60" xfId="4" applyFont="1" applyBorder="1" applyAlignment="1">
      <alignment horizontal="center" vertical="center" wrapText="1"/>
    </xf>
    <xf numFmtId="167" fontId="47" fillId="0" borderId="58" xfId="4" applyNumberFormat="1" applyFont="1" applyBorder="1" applyAlignment="1">
      <alignment vertical="center" wrapText="1"/>
    </xf>
    <xf numFmtId="167" fontId="47" fillId="4" borderId="54" xfId="4" applyNumberFormat="1" applyFont="1" applyFill="1" applyBorder="1" applyAlignment="1">
      <alignment vertical="center" wrapText="1"/>
    </xf>
    <xf numFmtId="167" fontId="47" fillId="4" borderId="52" xfId="4" applyNumberFormat="1" applyFont="1" applyFill="1" applyBorder="1" applyAlignment="1">
      <alignment vertical="center" wrapText="1"/>
    </xf>
    <xf numFmtId="167" fontId="10" fillId="17" borderId="49" xfId="0" applyNumberFormat="1" applyFont="1" applyFill="1" applyBorder="1" applyAlignment="1">
      <alignment horizontal="center" vertical="center" wrapText="1"/>
    </xf>
    <xf numFmtId="167" fontId="10" fillId="17" borderId="52" xfId="0" applyNumberFormat="1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wrapText="1"/>
    </xf>
    <xf numFmtId="0" fontId="10" fillId="17" borderId="47" xfId="0" applyFont="1" applyFill="1" applyBorder="1" applyAlignment="1">
      <alignment vertical="center" wrapText="1"/>
    </xf>
    <xf numFmtId="0" fontId="10" fillId="17" borderId="50" xfId="0" applyFont="1" applyFill="1" applyBorder="1" applyAlignment="1">
      <alignment vertical="center" wrapText="1"/>
    </xf>
    <xf numFmtId="0" fontId="10" fillId="17" borderId="48" xfId="0" applyFont="1" applyFill="1" applyBorder="1" applyAlignment="1">
      <alignment vertical="center" wrapText="1"/>
    </xf>
    <xf numFmtId="0" fontId="10" fillId="17" borderId="51" xfId="0" applyFont="1" applyFill="1" applyBorder="1" applyAlignment="1">
      <alignment vertical="center" wrapText="1"/>
    </xf>
    <xf numFmtId="167" fontId="10" fillId="17" borderId="48" xfId="0" applyNumberFormat="1" applyFont="1" applyFill="1" applyBorder="1" applyAlignment="1">
      <alignment vertical="center" wrapText="1"/>
    </xf>
    <xf numFmtId="167" fontId="10" fillId="17" borderId="51" xfId="0" applyNumberFormat="1" applyFont="1" applyFill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42" xfId="0" applyFont="1" applyFill="1" applyBorder="1" applyAlignment="1">
      <alignment horizontal="left" vertical="center" wrapText="1"/>
    </xf>
    <xf numFmtId="0" fontId="10" fillId="15" borderId="12" xfId="0" applyFont="1" applyFill="1" applyBorder="1" applyAlignment="1">
      <alignment horizontal="left" vertical="center" wrapText="1"/>
    </xf>
    <xf numFmtId="0" fontId="10" fillId="15" borderId="39" xfId="0" applyFont="1" applyFill="1" applyBorder="1" applyAlignment="1">
      <alignment horizontal="left" vertical="center" wrapText="1"/>
    </xf>
    <xf numFmtId="0" fontId="7" fillId="0" borderId="47" xfId="0" applyFont="1" applyBorder="1" applyAlignment="1">
      <alignment vertical="center" wrapText="1"/>
    </xf>
    <xf numFmtId="167" fontId="11" fillId="0" borderId="49" xfId="1" applyNumberFormat="1" applyFont="1" applyBorder="1" applyAlignment="1">
      <alignment horizontal="right" wrapText="1"/>
    </xf>
    <xf numFmtId="167" fontId="11" fillId="0" borderId="54" xfId="1" applyNumberFormat="1" applyFont="1" applyBorder="1" applyAlignment="1">
      <alignment horizontal="right" wrapText="1"/>
    </xf>
    <xf numFmtId="0" fontId="10" fillId="2" borderId="0" xfId="0" applyFont="1" applyFill="1" applyAlignment="1">
      <alignment horizontal="left" vertical="center" wrapText="1"/>
    </xf>
    <xf numFmtId="0" fontId="10" fillId="2" borderId="44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0" borderId="48" xfId="0" applyFont="1" applyBorder="1" applyAlignment="1">
      <alignment horizontal="center" wrapText="1"/>
    </xf>
    <xf numFmtId="167" fontId="11" fillId="0" borderId="48" xfId="0" applyNumberFormat="1" applyFont="1" applyBorder="1" applyAlignment="1">
      <alignment horizontal="center" wrapText="1"/>
    </xf>
    <xf numFmtId="167" fontId="11" fillId="0" borderId="37" xfId="0" applyNumberFormat="1" applyFont="1" applyBorder="1" applyAlignment="1">
      <alignment horizontal="center" wrapText="1"/>
    </xf>
    <xf numFmtId="0" fontId="7" fillId="0" borderId="50" xfId="0" applyFont="1" applyBorder="1" applyAlignment="1">
      <alignment vertical="center" wrapText="1"/>
    </xf>
    <xf numFmtId="0" fontId="7" fillId="0" borderId="53" xfId="0" applyFont="1" applyBorder="1" applyAlignment="1">
      <alignment horizontal="center" vertical="center" wrapText="1"/>
    </xf>
    <xf numFmtId="0" fontId="4" fillId="0" borderId="47" xfId="0" applyFont="1" applyBorder="1" applyAlignment="1">
      <alignment vertical="center" wrapText="1"/>
    </xf>
    <xf numFmtId="0" fontId="4" fillId="0" borderId="53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15" fillId="0" borderId="0" xfId="6" applyFont="1" applyFill="1" applyAlignment="1">
      <alignment horizontal="center" vertical="top" wrapText="1"/>
    </xf>
    <xf numFmtId="0" fontId="10" fillId="17" borderId="59" xfId="0" applyFont="1" applyFill="1" applyBorder="1" applyAlignment="1">
      <alignment vertical="center" wrapText="1"/>
    </xf>
    <xf numFmtId="0" fontId="10" fillId="17" borderId="55" xfId="0" applyFont="1" applyFill="1" applyBorder="1" applyAlignment="1">
      <alignment vertical="center" wrapText="1"/>
    </xf>
    <xf numFmtId="167" fontId="10" fillId="17" borderId="55" xfId="0" applyNumberFormat="1" applyFont="1" applyFill="1" applyBorder="1" applyAlignment="1">
      <alignment vertical="center" wrapText="1"/>
    </xf>
    <xf numFmtId="167" fontId="10" fillId="17" borderId="57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0" fontId="15" fillId="15" borderId="46" xfId="0" applyFont="1" applyFill="1" applyBorder="1" applyAlignment="1">
      <alignment horizontal="left" vertical="top"/>
    </xf>
    <xf numFmtId="0" fontId="15" fillId="15" borderId="16" xfId="0" applyFont="1" applyFill="1" applyBorder="1" applyAlignment="1">
      <alignment horizontal="left" vertical="top"/>
    </xf>
    <xf numFmtId="0" fontId="15" fillId="15" borderId="22" xfId="0" applyFont="1" applyFill="1" applyBorder="1" applyAlignment="1">
      <alignment horizontal="left" vertical="top"/>
    </xf>
    <xf numFmtId="0" fontId="15" fillId="15" borderId="45" xfId="8" applyFont="1" applyFill="1" applyBorder="1" applyAlignment="1">
      <alignment horizontal="left" vertical="top" wrapText="1"/>
    </xf>
    <xf numFmtId="0" fontId="15" fillId="15" borderId="11" xfId="8" applyFont="1" applyFill="1" applyBorder="1" applyAlignment="1">
      <alignment horizontal="left" vertical="top" wrapText="1"/>
    </xf>
    <xf numFmtId="0" fontId="15" fillId="15" borderId="2" xfId="8" applyFont="1" applyFill="1" applyBorder="1" applyAlignment="1">
      <alignment horizontal="left" vertical="top" wrapText="1"/>
    </xf>
    <xf numFmtId="0" fontId="15" fillId="15" borderId="45" xfId="0" applyFont="1" applyFill="1" applyBorder="1" applyAlignment="1">
      <alignment horizontal="left" vertical="top"/>
    </xf>
    <xf numFmtId="0" fontId="15" fillId="15" borderId="11" xfId="0" applyFont="1" applyFill="1" applyBorder="1" applyAlignment="1">
      <alignment horizontal="left" vertical="top"/>
    </xf>
    <xf numFmtId="0" fontId="15" fillId="15" borderId="2" xfId="0" applyFont="1" applyFill="1" applyBorder="1" applyAlignment="1">
      <alignment horizontal="left" vertical="top"/>
    </xf>
    <xf numFmtId="49" fontId="15" fillId="0" borderId="37" xfId="0" applyNumberFormat="1" applyFont="1" applyBorder="1" applyAlignment="1">
      <alignment horizontal="center" vertical="top"/>
    </xf>
    <xf numFmtId="49" fontId="15" fillId="0" borderId="51" xfId="0" applyNumberFormat="1" applyFont="1" applyBorder="1" applyAlignment="1">
      <alignment horizontal="center" vertical="top"/>
    </xf>
    <xf numFmtId="0" fontId="15" fillId="15" borderId="45" xfId="8" applyFont="1" applyFill="1" applyBorder="1" applyAlignment="1">
      <alignment horizontal="left" vertical="top"/>
    </xf>
    <xf numFmtId="0" fontId="15" fillId="15" borderId="11" xfId="8" applyFont="1" applyFill="1" applyBorder="1" applyAlignment="1">
      <alignment horizontal="left" vertical="top"/>
    </xf>
    <xf numFmtId="0" fontId="15" fillId="15" borderId="40" xfId="8" applyFont="1" applyFill="1" applyBorder="1" applyAlignment="1">
      <alignment horizontal="left" vertical="top"/>
    </xf>
    <xf numFmtId="0" fontId="15" fillId="15" borderId="40" xfId="0" applyFont="1" applyFill="1" applyBorder="1" applyAlignment="1">
      <alignment horizontal="left" vertical="top"/>
    </xf>
    <xf numFmtId="0" fontId="15" fillId="0" borderId="18" xfId="0" applyFont="1" applyBorder="1" applyAlignment="1">
      <alignment horizontal="left" vertical="top"/>
    </xf>
    <xf numFmtId="0" fontId="15" fillId="0" borderId="20" xfId="0" applyFont="1" applyBorder="1" applyAlignment="1">
      <alignment horizontal="left" vertical="top"/>
    </xf>
    <xf numFmtId="0" fontId="15" fillId="0" borderId="64" xfId="0" applyFont="1" applyBorder="1" applyAlignment="1">
      <alignment horizontal="left" vertical="top"/>
    </xf>
    <xf numFmtId="0" fontId="15" fillId="4" borderId="20" xfId="0" applyFont="1" applyFill="1" applyBorder="1" applyAlignment="1">
      <alignment horizontal="left" vertical="top"/>
    </xf>
    <xf numFmtId="0" fontId="15" fillId="4" borderId="64" xfId="0" applyFont="1" applyFill="1" applyBorder="1" applyAlignment="1">
      <alignment horizontal="left" vertical="top"/>
    </xf>
    <xf numFmtId="0" fontId="15" fillId="4" borderId="17" xfId="0" applyFont="1" applyFill="1" applyBorder="1" applyAlignment="1">
      <alignment horizontal="left" vertical="top"/>
    </xf>
    <xf numFmtId="0" fontId="15" fillId="4" borderId="66" xfId="0" applyFont="1" applyFill="1" applyBorder="1" applyAlignment="1">
      <alignment horizontal="left" vertical="top"/>
    </xf>
    <xf numFmtId="0" fontId="15" fillId="0" borderId="69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5" fillId="0" borderId="70" xfId="0" applyFont="1" applyBorder="1" applyAlignment="1">
      <alignment horizontal="left" vertical="top"/>
    </xf>
    <xf numFmtId="0" fontId="25" fillId="0" borderId="2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16" fillId="15" borderId="48" xfId="0" applyFont="1" applyFill="1" applyBorder="1" applyAlignment="1">
      <alignment horizontal="left" vertical="top"/>
    </xf>
    <xf numFmtId="0" fontId="16" fillId="15" borderId="49" xfId="0" applyFont="1" applyFill="1" applyBorder="1" applyAlignment="1">
      <alignment horizontal="left" vertical="top"/>
    </xf>
    <xf numFmtId="0" fontId="22" fillId="15" borderId="37" xfId="0" applyFont="1" applyFill="1" applyBorder="1" applyAlignment="1">
      <alignment horizontal="left" vertical="top" wrapText="1"/>
    </xf>
    <xf numFmtId="0" fontId="22" fillId="15" borderId="54" xfId="0" applyFont="1" applyFill="1" applyBorder="1" applyAlignment="1">
      <alignment horizontal="left" vertical="top" wrapText="1"/>
    </xf>
    <xf numFmtId="0" fontId="24" fillId="15" borderId="69" xfId="0" applyFont="1" applyFill="1" applyBorder="1" applyAlignment="1">
      <alignment horizontal="left" vertical="center"/>
    </xf>
    <xf numFmtId="0" fontId="24" fillId="15" borderId="21" xfId="0" applyFont="1" applyFill="1" applyBorder="1" applyAlignment="1">
      <alignment horizontal="left" vertical="center"/>
    </xf>
    <xf numFmtId="0" fontId="24" fillId="15" borderId="24" xfId="0" applyFont="1" applyFill="1" applyBorder="1" applyAlignment="1">
      <alignment horizontal="left" vertical="center"/>
    </xf>
    <xf numFmtId="0" fontId="16" fillId="15" borderId="45" xfId="0" applyFont="1" applyFill="1" applyBorder="1" applyAlignment="1">
      <alignment horizontal="left" vertical="top"/>
    </xf>
    <xf numFmtId="0" fontId="16" fillId="15" borderId="11" xfId="0" applyFont="1" applyFill="1" applyBorder="1" applyAlignment="1">
      <alignment horizontal="left" vertical="top"/>
    </xf>
    <xf numFmtId="0" fontId="16" fillId="15" borderId="2" xfId="0" applyFont="1" applyFill="1" applyBorder="1" applyAlignment="1">
      <alignment horizontal="left" vertical="top"/>
    </xf>
    <xf numFmtId="0" fontId="24" fillId="15" borderId="34" xfId="10" applyFont="1" applyFill="1" applyBorder="1" applyAlignment="1" applyProtection="1">
      <alignment horizontal="left" vertical="top" wrapText="1"/>
      <protection locked="0"/>
    </xf>
    <xf numFmtId="0" fontId="24" fillId="15" borderId="45" xfId="0" applyFont="1" applyFill="1" applyBorder="1" applyAlignment="1">
      <alignment horizontal="left" vertical="top"/>
    </xf>
    <xf numFmtId="0" fontId="24" fillId="15" borderId="11" xfId="0" applyFont="1" applyFill="1" applyBorder="1" applyAlignment="1">
      <alignment horizontal="left" vertical="top"/>
    </xf>
    <xf numFmtId="0" fontId="24" fillId="15" borderId="40" xfId="0" applyFont="1" applyFill="1" applyBorder="1" applyAlignment="1">
      <alignment horizontal="left" vertical="top"/>
    </xf>
    <xf numFmtId="0" fontId="24" fillId="15" borderId="65" xfId="0" applyFont="1" applyFill="1" applyBorder="1" applyAlignment="1">
      <alignment horizontal="left" vertical="top"/>
    </xf>
    <xf numFmtId="0" fontId="24" fillId="15" borderId="17" xfId="0" applyFont="1" applyFill="1" applyBorder="1" applyAlignment="1">
      <alignment horizontal="left" vertical="top"/>
    </xf>
    <xf numFmtId="0" fontId="24" fillId="15" borderId="66" xfId="0" applyFont="1" applyFill="1" applyBorder="1" applyAlignment="1">
      <alignment horizontal="left" vertical="top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69" xfId="0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0" fontId="16" fillId="0" borderId="70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64" xfId="0" applyFont="1" applyBorder="1" applyAlignment="1">
      <alignment horizontal="left"/>
    </xf>
    <xf numFmtId="0" fontId="16" fillId="0" borderId="59" xfId="0" applyFont="1" applyBorder="1" applyAlignment="1">
      <alignment horizontal="center" vertical="top"/>
    </xf>
    <xf numFmtId="0" fontId="16" fillId="0" borderId="67" xfId="0" applyFont="1" applyBorder="1" applyAlignment="1">
      <alignment horizontal="center" vertical="top"/>
    </xf>
    <xf numFmtId="0" fontId="16" fillId="0" borderId="68" xfId="0" applyFont="1" applyBorder="1" applyAlignment="1">
      <alignment horizontal="center" vertical="top"/>
    </xf>
    <xf numFmtId="0" fontId="16" fillId="4" borderId="18" xfId="0" applyFont="1" applyFill="1" applyBorder="1" applyAlignment="1">
      <alignment horizontal="left"/>
    </xf>
    <xf numFmtId="0" fontId="16" fillId="4" borderId="20" xfId="0" applyFont="1" applyFill="1" applyBorder="1" applyAlignment="1">
      <alignment horizontal="left"/>
    </xf>
    <xf numFmtId="0" fontId="16" fillId="4" borderId="64" xfId="0" applyFont="1" applyFill="1" applyBorder="1" applyAlignment="1">
      <alignment horizontal="left"/>
    </xf>
    <xf numFmtId="0" fontId="16" fillId="4" borderId="65" xfId="0" applyFont="1" applyFill="1" applyBorder="1" applyAlignment="1">
      <alignment horizontal="left"/>
    </xf>
    <xf numFmtId="0" fontId="16" fillId="4" borderId="17" xfId="0" applyFont="1" applyFill="1" applyBorder="1" applyAlignment="1">
      <alignment horizontal="left"/>
    </xf>
    <xf numFmtId="0" fontId="16" fillId="4" borderId="66" xfId="0" applyFont="1" applyFill="1" applyBorder="1" applyAlignment="1">
      <alignment horizontal="left"/>
    </xf>
    <xf numFmtId="0" fontId="47" fillId="0" borderId="18" xfId="4" applyFont="1" applyBorder="1" applyAlignment="1">
      <alignment horizontal="left" vertical="center" wrapText="1"/>
    </xf>
    <xf numFmtId="0" fontId="47" fillId="0" borderId="20" xfId="4" applyFont="1" applyBorder="1" applyAlignment="1">
      <alignment horizontal="left" vertical="center" wrapText="1"/>
    </xf>
    <xf numFmtId="0" fontId="47" fillId="0" borderId="64" xfId="4" applyFont="1" applyBorder="1" applyAlignment="1">
      <alignment horizontal="left" vertical="center" wrapText="1"/>
    </xf>
    <xf numFmtId="0" fontId="47" fillId="0" borderId="18" xfId="4" applyFont="1" applyBorder="1" applyAlignment="1">
      <alignment horizontal="left" vertical="center"/>
    </xf>
    <xf numFmtId="0" fontId="47" fillId="0" borderId="20" xfId="4" applyFont="1" applyBorder="1" applyAlignment="1">
      <alignment horizontal="left" vertical="center"/>
    </xf>
    <xf numFmtId="0" fontId="47" fillId="0" borderId="64" xfId="4" applyFont="1" applyBorder="1" applyAlignment="1">
      <alignment horizontal="left" vertical="center"/>
    </xf>
    <xf numFmtId="0" fontId="47" fillId="14" borderId="15" xfId="3" applyFont="1" applyFill="1" applyBorder="1" applyAlignment="1">
      <alignment horizontal="left" vertical="center"/>
    </xf>
    <xf numFmtId="0" fontId="47" fillId="14" borderId="20" xfId="3" applyFont="1" applyFill="1" applyBorder="1" applyAlignment="1">
      <alignment horizontal="left" vertical="center"/>
    </xf>
    <xf numFmtId="0" fontId="47" fillId="14" borderId="64" xfId="3" applyFont="1" applyFill="1" applyBorder="1" applyAlignment="1">
      <alignment horizontal="left" vertical="center"/>
    </xf>
    <xf numFmtId="0" fontId="47" fillId="4" borderId="15" xfId="3" applyFont="1" applyFill="1" applyBorder="1" applyAlignment="1">
      <alignment horizontal="right" vertical="center"/>
    </xf>
    <xf numFmtId="0" fontId="47" fillId="4" borderId="20" xfId="3" applyFont="1" applyFill="1" applyBorder="1" applyAlignment="1">
      <alignment horizontal="right" vertical="center"/>
    </xf>
    <xf numFmtId="0" fontId="47" fillId="4" borderId="64" xfId="3" applyFont="1" applyFill="1" applyBorder="1" applyAlignment="1">
      <alignment horizontal="right" vertical="center"/>
    </xf>
    <xf numFmtId="0" fontId="47" fillId="4" borderId="13" xfId="3" applyFont="1" applyFill="1" applyBorder="1" applyAlignment="1">
      <alignment horizontal="right" vertical="center"/>
    </xf>
    <xf numFmtId="0" fontId="47" fillId="4" borderId="17" xfId="3" applyFont="1" applyFill="1" applyBorder="1" applyAlignment="1">
      <alignment horizontal="right" vertical="center"/>
    </xf>
    <xf numFmtId="0" fontId="47" fillId="4" borderId="66" xfId="3" applyFont="1" applyFill="1" applyBorder="1" applyAlignment="1">
      <alignment horizontal="right" vertical="center"/>
    </xf>
    <xf numFmtId="0" fontId="47" fillId="15" borderId="15" xfId="3" applyFont="1" applyFill="1" applyBorder="1" applyAlignment="1">
      <alignment horizontal="right" vertical="center"/>
    </xf>
    <xf numFmtId="0" fontId="47" fillId="15" borderId="20" xfId="3" applyFont="1" applyFill="1" applyBorder="1" applyAlignment="1">
      <alignment horizontal="right" vertical="center"/>
    </xf>
    <xf numFmtId="0" fontId="47" fillId="15" borderId="64" xfId="3" applyFont="1" applyFill="1" applyBorder="1" applyAlignment="1">
      <alignment horizontal="right" vertical="center"/>
    </xf>
    <xf numFmtId="0" fontId="46" fillId="9" borderId="33" xfId="3" applyFont="1" applyFill="1" applyBorder="1" applyAlignment="1">
      <alignment horizontal="left" vertical="center"/>
    </xf>
    <xf numFmtId="0" fontId="46" fillId="9" borderId="34" xfId="3" applyFont="1" applyFill="1" applyBorder="1" applyAlignment="1">
      <alignment horizontal="left" vertical="center"/>
    </xf>
    <xf numFmtId="0" fontId="46" fillId="10" borderId="68" xfId="3" applyFont="1" applyFill="1" applyBorder="1" applyAlignment="1">
      <alignment horizontal="left" vertical="center"/>
    </xf>
    <xf numFmtId="0" fontId="46" fillId="10" borderId="72" xfId="3" applyFont="1" applyFill="1" applyBorder="1" applyAlignment="1">
      <alignment horizontal="left" vertical="center"/>
    </xf>
    <xf numFmtId="49" fontId="45" fillId="11" borderId="60" xfId="0" applyNumberFormat="1" applyFont="1" applyFill="1" applyBorder="1" applyAlignment="1">
      <alignment horizontal="center" vertical="center" wrapText="1"/>
    </xf>
    <xf numFmtId="49" fontId="45" fillId="11" borderId="56" xfId="0" applyNumberFormat="1" applyFont="1" applyFill="1" applyBorder="1" applyAlignment="1">
      <alignment horizontal="center" vertical="center" wrapText="1"/>
    </xf>
    <xf numFmtId="49" fontId="45" fillId="11" borderId="58" xfId="0" applyNumberFormat="1" applyFont="1" applyFill="1" applyBorder="1" applyAlignment="1">
      <alignment horizontal="center" vertical="center" wrapText="1"/>
    </xf>
    <xf numFmtId="49" fontId="47" fillId="7" borderId="53" xfId="2" applyNumberFormat="1" applyFont="1" applyFill="1" applyBorder="1" applyAlignment="1">
      <alignment horizontal="center" vertical="center" wrapText="1"/>
    </xf>
    <xf numFmtId="0" fontId="47" fillId="14" borderId="37" xfId="2" applyFont="1" applyFill="1" applyBorder="1" applyAlignment="1">
      <alignment horizontal="center" vertical="center" wrapText="1"/>
    </xf>
    <xf numFmtId="166" fontId="47" fillId="7" borderId="37" xfId="2" applyNumberFormat="1" applyFont="1" applyFill="1" applyBorder="1" applyAlignment="1">
      <alignment horizontal="center" vertical="center" wrapText="1"/>
    </xf>
    <xf numFmtId="167" fontId="44" fillId="14" borderId="37" xfId="2" applyNumberFormat="1" applyFont="1" applyFill="1" applyBorder="1" applyAlignment="1">
      <alignment horizontal="center" vertical="center" wrapText="1"/>
    </xf>
    <xf numFmtId="167" fontId="47" fillId="14" borderId="54" xfId="2" applyNumberFormat="1" applyFont="1" applyFill="1" applyBorder="1" applyAlignment="1">
      <alignment horizontal="center" vertical="center" wrapText="1"/>
    </xf>
    <xf numFmtId="0" fontId="46" fillId="13" borderId="33" xfId="3" applyFont="1" applyFill="1" applyBorder="1" applyAlignment="1">
      <alignment horizontal="left" vertical="center"/>
    </xf>
    <xf numFmtId="0" fontId="46" fillId="13" borderId="34" xfId="3" applyFont="1" applyFill="1" applyBorder="1" applyAlignment="1">
      <alignment horizontal="left" vertical="center"/>
    </xf>
    <xf numFmtId="0" fontId="46" fillId="0" borderId="14" xfId="4" applyFont="1" applyBorder="1" applyAlignment="1">
      <alignment horizontal="center" vertical="center" wrapText="1"/>
    </xf>
    <xf numFmtId="0" fontId="46" fillId="0" borderId="0" xfId="4" applyFont="1" applyAlignment="1">
      <alignment horizontal="center" vertical="center" wrapText="1"/>
    </xf>
    <xf numFmtId="49" fontId="44" fillId="5" borderId="33" xfId="0" applyNumberFormat="1" applyFont="1" applyFill="1" applyBorder="1" applyAlignment="1">
      <alignment horizontal="center" vertical="center" wrapText="1"/>
    </xf>
    <xf numFmtId="49" fontId="44" fillId="5" borderId="34" xfId="0" applyNumberFormat="1" applyFont="1" applyFill="1" applyBorder="1" applyAlignment="1">
      <alignment horizontal="center" vertical="center" wrapText="1"/>
    </xf>
    <xf numFmtId="49" fontId="44" fillId="5" borderId="35" xfId="0" applyNumberFormat="1" applyFont="1" applyFill="1" applyBorder="1" applyAlignment="1">
      <alignment horizontal="center" vertical="center" wrapText="1"/>
    </xf>
    <xf numFmtId="49" fontId="45" fillId="9" borderId="60" xfId="0" applyNumberFormat="1" applyFont="1" applyFill="1" applyBorder="1" applyAlignment="1">
      <alignment horizontal="center" vertical="center" wrapText="1"/>
    </xf>
    <xf numFmtId="49" fontId="45" fillId="9" borderId="56" xfId="0" applyNumberFormat="1" applyFont="1" applyFill="1" applyBorder="1" applyAlignment="1">
      <alignment horizontal="center" vertical="center" wrapText="1"/>
    </xf>
    <xf numFmtId="49" fontId="45" fillId="9" borderId="58" xfId="0" applyNumberFormat="1" applyFont="1" applyFill="1" applyBorder="1" applyAlignment="1">
      <alignment horizontal="center" vertical="center" wrapText="1"/>
    </xf>
    <xf numFmtId="0" fontId="46" fillId="0" borderId="18" xfId="0" applyFont="1" applyBorder="1" applyAlignment="1">
      <alignment horizontal="left" vertical="center" wrapText="1"/>
    </xf>
    <xf numFmtId="0" fontId="46" fillId="0" borderId="20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left" vertical="center" wrapText="1"/>
    </xf>
    <xf numFmtId="0" fontId="46" fillId="0" borderId="46" xfId="0" applyFont="1" applyBorder="1" applyAlignment="1">
      <alignment horizontal="left" vertical="center" wrapText="1"/>
    </xf>
    <xf numFmtId="0" fontId="46" fillId="0" borderId="16" xfId="0" applyFont="1" applyBorder="1" applyAlignment="1">
      <alignment horizontal="left" vertical="center" wrapText="1"/>
    </xf>
    <xf numFmtId="0" fontId="46" fillId="0" borderId="22" xfId="0" applyFont="1" applyBorder="1" applyAlignment="1">
      <alignment horizontal="left" vertical="center" wrapText="1"/>
    </xf>
    <xf numFmtId="0" fontId="46" fillId="9" borderId="10" xfId="3" applyFont="1" applyFill="1" applyBorder="1" applyAlignment="1">
      <alignment horizontal="left" vertical="center"/>
    </xf>
    <xf numFmtId="0" fontId="46" fillId="9" borderId="11" xfId="3" applyFont="1" applyFill="1" applyBorder="1" applyAlignment="1">
      <alignment horizontal="left" vertical="center"/>
    </xf>
    <xf numFmtId="0" fontId="46" fillId="9" borderId="2" xfId="3" applyFont="1" applyFill="1" applyBorder="1" applyAlignment="1">
      <alignment horizontal="left" vertical="center"/>
    </xf>
    <xf numFmtId="0" fontId="47" fillId="0" borderId="23" xfId="4" applyFont="1" applyBorder="1" applyAlignment="1">
      <alignment horizontal="left" vertical="center" wrapText="1"/>
    </xf>
    <xf numFmtId="0" fontId="47" fillId="0" borderId="46" xfId="4" applyFont="1" applyBorder="1" applyAlignment="1">
      <alignment horizontal="left" vertical="center" wrapText="1"/>
    </xf>
    <xf numFmtId="0" fontId="47" fillId="0" borderId="16" xfId="4" applyFont="1" applyBorder="1" applyAlignment="1">
      <alignment horizontal="left" vertical="center" wrapText="1"/>
    </xf>
    <xf numFmtId="0" fontId="47" fillId="0" borderId="71" xfId="4" applyFont="1" applyBorder="1" applyAlignment="1">
      <alignment horizontal="left" vertical="center" wrapText="1"/>
    </xf>
    <xf numFmtId="0" fontId="46" fillId="8" borderId="33" xfId="3" applyFont="1" applyFill="1" applyBorder="1" applyAlignment="1">
      <alignment horizontal="left" vertical="center"/>
    </xf>
    <xf numFmtId="0" fontId="46" fillId="8" borderId="34" xfId="3" applyFont="1" applyFill="1" applyBorder="1" applyAlignment="1">
      <alignment horizontal="left" vertical="center"/>
    </xf>
    <xf numFmtId="49" fontId="45" fillId="6" borderId="8" xfId="0" applyNumberFormat="1" applyFont="1" applyFill="1" applyBorder="1" applyAlignment="1">
      <alignment horizontal="center" vertical="center"/>
    </xf>
    <xf numFmtId="49" fontId="45" fillId="6" borderId="19" xfId="0" applyNumberFormat="1" applyFont="1" applyFill="1" applyBorder="1" applyAlignment="1">
      <alignment horizontal="center" vertical="center"/>
    </xf>
    <xf numFmtId="49" fontId="45" fillId="6" borderId="6" xfId="0" applyNumberFormat="1" applyFont="1" applyFill="1" applyBorder="1" applyAlignment="1">
      <alignment horizontal="center" vertical="center"/>
    </xf>
    <xf numFmtId="49" fontId="44" fillId="5" borderId="10" xfId="0" applyNumberFormat="1" applyFont="1" applyFill="1" applyBorder="1" applyAlignment="1">
      <alignment horizontal="center" vertical="center" wrapText="1"/>
    </xf>
    <xf numFmtId="49" fontId="45" fillId="5" borderId="11" xfId="0" applyNumberFormat="1" applyFont="1" applyFill="1" applyBorder="1" applyAlignment="1">
      <alignment horizontal="center"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6" fillId="6" borderId="33" xfId="3" applyFont="1" applyFill="1" applyBorder="1" applyAlignment="1">
      <alignment horizontal="left" vertical="center"/>
    </xf>
    <xf numFmtId="0" fontId="46" fillId="6" borderId="34" xfId="3" applyFont="1" applyFill="1" applyBorder="1" applyAlignment="1">
      <alignment horizontal="left" vertical="center"/>
    </xf>
    <xf numFmtId="0" fontId="15" fillId="0" borderId="59" xfId="0" applyFont="1" applyBorder="1" applyAlignment="1">
      <alignment horizontal="center" vertical="top"/>
    </xf>
    <xf numFmtId="0" fontId="15" fillId="0" borderId="67" xfId="0" applyFont="1" applyBorder="1" applyAlignment="1">
      <alignment horizontal="center" vertical="top"/>
    </xf>
    <xf numFmtId="0" fontId="15" fillId="0" borderId="68" xfId="0" applyFont="1" applyBorder="1" applyAlignment="1">
      <alignment horizontal="center" vertical="top"/>
    </xf>
    <xf numFmtId="2" fontId="15" fillId="15" borderId="46" xfId="0" applyNumberFormat="1" applyFont="1" applyFill="1" applyBorder="1" applyAlignment="1">
      <alignment horizontal="left" vertical="top"/>
    </xf>
    <xf numFmtId="2" fontId="15" fillId="15" borderId="16" xfId="0" applyNumberFormat="1" applyFont="1" applyFill="1" applyBorder="1" applyAlignment="1">
      <alignment horizontal="left" vertical="top"/>
    </xf>
    <xf numFmtId="2" fontId="15" fillId="15" borderId="22" xfId="0" applyNumberFormat="1" applyFont="1" applyFill="1" applyBorder="1" applyAlignment="1">
      <alignment horizontal="left" vertical="top"/>
    </xf>
    <xf numFmtId="2" fontId="15" fillId="15" borderId="45" xfId="0" applyNumberFormat="1" applyFont="1" applyFill="1" applyBorder="1" applyAlignment="1">
      <alignment horizontal="left" vertical="top"/>
    </xf>
    <xf numFmtId="2" fontId="15" fillId="15" borderId="11" xfId="0" applyNumberFormat="1" applyFont="1" applyFill="1" applyBorder="1" applyAlignment="1">
      <alignment horizontal="left" vertical="top"/>
    </xf>
    <xf numFmtId="2" fontId="15" fillId="15" borderId="40" xfId="0" applyNumberFormat="1" applyFont="1" applyFill="1" applyBorder="1" applyAlignment="1">
      <alignment horizontal="left" vertical="top"/>
    </xf>
    <xf numFmtId="2" fontId="15" fillId="15" borderId="45" xfId="0" applyNumberFormat="1" applyFont="1" applyFill="1" applyBorder="1" applyAlignment="1">
      <alignment horizontal="left" vertical="center"/>
    </xf>
    <xf numFmtId="2" fontId="15" fillId="15" borderId="11" xfId="0" applyNumberFormat="1" applyFont="1" applyFill="1" applyBorder="1" applyAlignment="1">
      <alignment horizontal="left" vertical="center"/>
    </xf>
    <xf numFmtId="2" fontId="15" fillId="15" borderId="40" xfId="0" applyNumberFormat="1" applyFont="1" applyFill="1" applyBorder="1" applyAlignment="1">
      <alignment horizontal="left" vertical="center"/>
    </xf>
    <xf numFmtId="0" fontId="15" fillId="15" borderId="69" xfId="0" applyFont="1" applyFill="1" applyBorder="1" applyAlignment="1">
      <alignment horizontal="left" vertical="top" wrapText="1"/>
    </xf>
    <xf numFmtId="0" fontId="15" fillId="15" borderId="21" xfId="0" applyFont="1" applyFill="1" applyBorder="1" applyAlignment="1">
      <alignment horizontal="left" vertical="top" wrapText="1"/>
    </xf>
    <xf numFmtId="0" fontId="15" fillId="15" borderId="24" xfId="0" applyFont="1" applyFill="1" applyBorder="1" applyAlignment="1">
      <alignment horizontal="left" vertical="top" wrapText="1"/>
    </xf>
    <xf numFmtId="0" fontId="15" fillId="15" borderId="45" xfId="0" applyFont="1" applyFill="1" applyBorder="1" applyAlignment="1">
      <alignment horizontal="left" vertical="top" wrapText="1"/>
    </xf>
    <xf numFmtId="0" fontId="15" fillId="15" borderId="11" xfId="0" applyFont="1" applyFill="1" applyBorder="1" applyAlignment="1">
      <alignment horizontal="left" vertical="top" wrapText="1"/>
    </xf>
    <xf numFmtId="0" fontId="15" fillId="15" borderId="40" xfId="0" applyFont="1" applyFill="1" applyBorder="1" applyAlignment="1">
      <alignment horizontal="left" vertical="top" wrapText="1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4" borderId="50" xfId="0" applyFill="1" applyBorder="1" applyAlignment="1">
      <alignment horizontal="left"/>
    </xf>
    <xf numFmtId="0" fontId="0" fillId="4" borderId="51" xfId="0" applyFill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6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5">
    <cellStyle name="A4 Small 210 x 297 mm" xfId="13" xr:uid="{00000000-0005-0000-0000-000000000000}"/>
    <cellStyle name="Comma" xfId="1" builtinId="3"/>
    <cellStyle name="Comma 3" xfId="12" xr:uid="{00000000-0005-0000-0000-000002000000}"/>
    <cellStyle name="Normal" xfId="0" builtinId="0"/>
    <cellStyle name="Normal 2" xfId="3" xr:uid="{00000000-0005-0000-0000-000004000000}"/>
    <cellStyle name="Normal 21" xfId="10" xr:uid="{00000000-0005-0000-0000-000005000000}"/>
    <cellStyle name="Normal 3" xfId="4" xr:uid="{00000000-0005-0000-0000-000006000000}"/>
    <cellStyle name="Normal 4" xfId="11" xr:uid="{00000000-0005-0000-0000-000007000000}"/>
    <cellStyle name="Normal 5" xfId="8" xr:uid="{00000000-0005-0000-0000-000008000000}"/>
    <cellStyle name="Normal 6" xfId="5" xr:uid="{00000000-0005-0000-0000-000009000000}"/>
    <cellStyle name="Normal 8" xfId="7" xr:uid="{00000000-0005-0000-0000-00000A000000}"/>
    <cellStyle name="Normal_proracun ATC3" xfId="6" xr:uid="{00000000-0005-0000-0000-00000B000000}"/>
    <cellStyle name="Normal_Sheet1" xfId="2" xr:uid="{00000000-0005-0000-0000-00000C000000}"/>
    <cellStyle name="Normal_uzemljenje" xfId="9" xr:uid="{00000000-0005-0000-0000-00000D000000}"/>
    <cellStyle name="Style 1" xfId="14" xr:uid="{00000000-0005-0000-0000-00000E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2DFC315-559F-4BCF-944B-69D862AB06E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61356E8-E7B9-4C8A-BF45-CB008A9A90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E1CDEE0-EF42-40E5-9C70-694717B4EB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2B31D7-A7ED-44F8-AC0C-E427D6DDAF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718F717-25AD-4CB5-ABA0-4BA95CC3EC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E4B9979-81DC-4984-BD3D-6C94CDAB5A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1E761E2-4E79-4312-A944-C28AA1709E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DA1DD3D2-4721-40BA-9F88-A9E7C04FDF8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A249B767-8312-4166-9CBA-BBB1640D37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521A6136-896B-4968-9D90-26A509BC76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0BE8ADD-1C34-4961-88E6-0DC3EFADDA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15E733D-C747-4D58-9AAE-EBF9373D2E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F281A71-DA81-4BDF-903D-D149776DF7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966A01F-5313-4489-9917-C7913939CE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9CA3E74-A7DB-42B7-BE26-0EDCA72686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23D37047-52B2-40EC-AA88-7C961D757B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66A09F7-28FC-4FC0-AB37-FEF021FA17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80E50CF-ABFA-4525-9D84-0AF8BCD6D9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CFF7369B-F190-4C49-B9BE-F539353A7A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4744A76B-A8E2-4AFD-A553-B6EC5356E05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4A10DE3-1DA8-4FED-B39C-105FF0454A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653FE9F-4056-4852-AA5D-00A13919726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7C08DF57-3F38-4DA7-B1D3-84A9647573F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34DDFAF2-95D7-421A-B7CD-039C79CF8B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4F01C767-70F6-40D2-A9EF-9BA840F2A7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5747CA01-1817-432D-8524-7E95BDD734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72685B8-6693-4665-9181-896FFB957EB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EC955099-1F4F-438B-85A0-05DCD8582DC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41EFE50-E4A7-4C96-9107-43010C3B396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BB77CC1-1E16-49ED-B54E-AD791A225ED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D204D2C-F487-4369-B9F9-84ACDA45D6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0A36067-C197-4C37-A09A-72AA434240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6D65D549-9870-4008-83F9-61802D3692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3B35240A-CBFC-482B-97C0-4BFF0BDB46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76852EC3-7B0E-450A-8B5E-7F9609DB41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4CC9E387-C343-4D42-A841-4AD19BEF44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34CE4C0D-4245-43DB-8DB0-B5DEFBA29A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F01111A-A9CC-4CD6-913C-77C8A52014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4EA577D5-13B2-4709-BD63-2B88C8B950C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65B62FE-C259-45F0-A14D-6A2F05F215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E280BAB3-D327-402E-97A8-3800CE11979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D257B11A-E813-4527-8269-6A849A2DBC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775DB17-B659-4004-8971-554F018D5B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F0C77A1-0E50-45B8-9F44-1379B35D01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21B51557-A5C4-4C71-84CC-C9F6355087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4963897-C746-4659-A1D9-13D76080DAC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4E46921-CAF8-4ED3-947D-BDAA8A7E9E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77D6AD1-09F4-4CA6-A546-2C2B587370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5993420-1907-42EA-92D4-D0CE39B10A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FF3701E-0216-4B9F-A9B4-E81A7C7DFBF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360DAC95-CCF7-4B39-975F-FA909C3EF4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08FA52C-2039-4083-B68C-5BBFA1AE4E6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BE6A4B7-FC17-4B91-9B8F-027046C13E0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BE3CA33-1B95-4537-ADA9-20F98CC754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8360909-74A4-47C3-814E-07B649F3AF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0D7DAF6-ADC2-4440-B90C-FE7E5DDCE9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93174020-6CB3-4296-9C69-F83F461C7B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9D7124A-CBF2-4E5F-AF97-B04B90D9E1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27F8F47-B67C-4072-B496-844E66A589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3383889-BC4F-4310-A14E-427B8A9D46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9C7F7527-A670-4840-9E19-F22FD830656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D6678436-B7C2-4080-9367-D1EA6BB4BF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5BEC3AB8-AA1B-4C74-80BE-E7D590FCB2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226A5CF6-0F85-4504-9A45-C8C869CB367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673416A-CD7E-4F19-B04D-1CAA3B650AC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A97DA9B-D4B7-42BC-A1EB-E366D2A114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10419D17-0AC1-499E-BCC9-386F3E8E6E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EEA40D89-9807-45E7-97E8-E0CD0CB6CB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8CD0DAF-DB6B-4AFF-B23D-2BB6B5484C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BAF401D7-B7DE-45FA-ADFD-9102005B11B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2B6DA297-0041-4942-B20A-B5A0C96E38C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E6D1F7AD-622A-4A77-AC39-FF9A44F7B6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CE3FC58-6B8F-4DBE-BD8A-C302E88DF6A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FABE248-2B83-464D-9F56-98EC4F1ACD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EE17D3E2-FBFC-4666-9A39-470BDD064B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5426FF05-E2CF-4F2C-B711-BFD7D20E6C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2F2DE845-6F62-4DE3-85FB-E90FD1E1EAC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3911DDAA-F6E4-4475-BD3B-F631BC68F7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3EB185BD-5271-4777-85AB-B344184B9A9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78515D14-466A-407F-81BD-5B0FE383FDF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36E3C96-33A4-47F0-93DF-EC508F051D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967C87CE-6E2F-4FB9-A713-8D5598B06B7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7F698502-2AAB-4FF1-BAAE-4D9752DF27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1633A466-9C7D-4ADF-8F33-A1377537AE2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C7A8C5B8-1B85-4272-9386-835FD8DB27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8750CCD4-3E1A-4A24-B8ED-606532781E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BA808C-3567-4FD1-8454-BD4B0C985E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11B07A4-4862-451C-84EF-D8D4A39D04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42DD0E6A-48CA-4FE7-8F30-063CE308308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6B793900-11FA-499D-88A9-1D48D61B9B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1DC16C53-E4DA-4C69-8953-D8234C47A0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A0A8EAD-722F-426B-93AB-09CF01D103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BCAE2A0E-B95B-4F5E-9F3B-B9FBBD593F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CBE5CC0C-8A0B-4D3E-ABE7-772CA60542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41B1208E-86E2-4362-BAF2-9B9460E366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8050187D-3F98-4214-9F03-0108B24539A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4D15132-0ACA-4880-91F5-720FBA3FDB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1540B95E-330D-492A-A444-041E589500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FEC323-76C6-434C-A95E-C704197DAA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7A9C2BB8-6C48-4588-BFA7-43EDA05507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8AF17459-FEA1-4CAD-A038-0A267A763E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8B46340-2876-4956-8D89-7176104A8E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FA16798E-F625-4A79-BFB2-9397B02A9D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DF4B7836-D3E6-4F7E-BFCE-B3EF4517A2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3AF34CAC-DEF7-4EA0-9AFB-C3FB922581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78639D50-6649-4ACE-A460-BEB02FE2FC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1A212801-5B1F-4C65-B758-F516FCC92E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7722E495-A44E-4E7D-B0E1-43D1689BA5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090633F-5505-4D52-936E-9794124327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B6C8C324-D800-49BC-AD02-ECF536088F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82F3227-CCB9-48E8-8423-43EB13F6ED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38CC398D-BB43-4C5C-A1E8-7432BB0A65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C2309F31-A53F-4E33-AE56-C5D25847C0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EA2F6BE6-36A0-4C9D-8B08-58CE2D5665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2BE1A95D-A5A3-4AB2-97AE-6C2D0051E5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2BC2F510-431C-451E-8C5B-AD40865DCC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A9710C90-784A-433B-B102-92BAEACE6B0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4597E33B-241D-449E-BFB0-F04F4CE694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37B1E96B-15E2-42C2-A62A-9F53A20565A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3A203CA3-FD33-4042-9224-1378763C36C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C9B84AAD-93C6-483D-9420-257672A51F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764125E0-61B6-4135-B8F6-8E5627AFF7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468BE19D-838A-40E4-A086-7FB9A5EE19E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81B7F6F9-6757-4A95-AA33-F0A66CF89B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D81018C9-33E6-4FA5-AFDA-B8AF6A8C6E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EE14F129-CAE2-4E1F-A34A-B968A954B6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D5C5814-FC60-424D-841D-E4BD48A1FF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1997EB3F-9FDA-4E27-8D1C-54CBD7D1B7D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A6D7E195-D0F2-48B7-8227-0C09A3FBCF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44E1FE54-DB1C-41D0-996A-2109BC08BB2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C40A98EA-DD7F-4B90-BD7E-42A15FF28AB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ECC0F540-41D1-447C-8646-8902CF53DD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AEC8F8D4-42C1-4FFF-A9D6-3A66D4F7E23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669901DB-7151-4607-B6BF-B502E223772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928A86B1-E732-4829-BE87-117297C4D7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499BC02-9207-4CF7-B464-03633C29AD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F3285F2B-C165-4A58-AD8D-5801AE648DB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9CC7D1E3-CB2D-4672-B499-89183CE2BD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1ED0A142-7469-4E01-B22A-902DC80DCD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350648FB-5B4F-4195-ABA0-5A547AD812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A5C0F36D-44ED-4442-9D09-25688DFD7B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797832A5-6D87-48A2-9665-0E9E01CE98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A1243D4E-C4D0-4D8A-951F-70A34F97B69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F38E35BA-4FC9-4130-9C7B-E6C35451B4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6E206190-A953-4F1F-A03B-9D64896C3E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640427B4-4DCF-4D50-94C7-596D0B409C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47D71363-735D-465C-B22F-4428EB9093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DEBBE04F-1CC7-4AFC-9D8B-3EE0D8C9B2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2A6150CC-FC55-4BD3-A53A-920B4D22DE1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496BEC2C-1E9E-4D9F-85C7-7AB2E2C43B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6B927286-2765-47E6-84B2-3E8241B03A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87D0D9E-E71C-4796-BE97-AA3F9F1BEC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CACEFF0D-3A12-4DAC-A380-D7E9ECB7F6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CD47BCBA-9FA1-470C-AD58-51C5447ECE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ABC03F95-E378-4CD2-A6B0-8B50F5CF72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62229D48-2C16-4683-8F7C-F9EB298E832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B623AE6-973F-4D31-836E-1F5B8D85FC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195D81F8-18EB-44F6-A6B7-B97F8821A1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F077DFCF-36DC-4527-90DC-3A2C24C9DC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E399F7DF-19EA-4E4B-BCA7-CDFB040CC1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AD0F0086-602A-4A5F-AB97-1F9442EC0FB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1CF5E41-A7E4-4240-88B6-2BFCB95656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51383A24-23A6-46A0-B964-A05CE89770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65EB93BE-B6D9-4482-92D8-0BB901B1EB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7F8E0054-D3B5-4CF7-9DE3-AF5598AB117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F9CB3BA-1369-4E6F-AC6C-4F7D21415E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14B05693-1AE2-4F3D-B0C1-069E58CA29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119AC20D-3ED5-442D-A838-44E884CE43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9DBD6041-2041-4DBF-8754-B4A6080071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6D7C9F40-6E8D-48AD-AFA6-EB0C83BB86D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E84A2C02-5E4D-4657-9ED1-75EC6A69B4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DF657314-38A5-41B4-8D1F-E184F6DFDC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4846100-BE4D-431E-A036-1240A393A3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35658C8-E05E-4C08-968B-E4C880797E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FF21315A-5F7C-491D-B94F-A1625058EF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BAA3FC56-DB65-4664-8F1A-C3196B82DF0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EB4D02C7-22BA-41FA-83B4-3D0DB7C4ADA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B37EE3A3-BDDA-4F4A-953F-68F17C820C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19B6DD28-23FC-4B42-81F2-371478E4A6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2EBF85D7-009A-4669-ABD3-090E2618F5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52ED0B4F-5B7A-4FBB-9C49-265CBA96B4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E5654CA7-A8B7-4EFA-B0F2-EDA7706931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D4490F9F-85E5-4411-8AB3-5FD213C8C6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E56C80D1-E3A3-4482-894A-FD0666454B8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4B507AB-B85D-40A6-BB86-24A6DE77F3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4C664F9D-46D5-40D9-BF16-4749467CF1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F2D9FF55-407B-4272-BC3D-49F0F4B66E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AACEED6C-D529-4748-A31C-18EB268BAB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6EEC7946-457D-4717-A3E9-95E4A0220C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B0F37641-EA10-49B6-9AF1-F56F011E37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761AC332-41C9-42B4-AC48-09D84DE6ED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1B2045F3-EB8F-49EA-BB2D-4F34359ECE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9AC32AA5-FB87-498F-AE8C-2783625E98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3251F43A-3E81-4C1C-83D0-B1E88EC246C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BF8A8D4D-DEC8-4018-AB54-B48F565B9F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9A76EC95-A645-423C-B6C7-E723DB6D1F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C5B4CD55-9E65-4A36-A69A-495EF7069C5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2FD0E433-E69A-4277-AA38-B718F6BCA6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4318256D-E7D0-4AB7-9676-675E076B15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F678095-FB56-40F2-A535-F5AC1F1CF7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1F8588C3-C9F5-40C2-8B46-B9B615966E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5E161D7B-0BAD-4895-AEE6-F105670F7A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49C43C67-C4AF-489E-ADF8-7844E87933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27888149-EC8E-488C-888C-AFC5CB4247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3606BAFD-F8AE-408F-A8F1-6F87B130014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76C5AC98-E460-4CAE-9CF0-9A3ED133E00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A57210F9-0399-4653-B9D5-F9FB8EDE5D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C1091E79-71D7-439D-B8B4-37F6719DCE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D269D117-BFF1-46DE-B82B-C63F60C5CF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E585A634-4326-4DF1-AC19-B2DD8118C0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1DBDC561-C976-4223-AC26-86098A7EDC0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94349924-9011-46F4-BF00-F3DF3822A1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165523BE-EDCB-453E-89A5-205D1B9284F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91DD2642-0640-4D93-AA1C-127CB7C474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50C2C11-2AB6-4604-BDDB-7247559133E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A462A5DB-9974-4EB8-AF54-3F7D33F18F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EC2F998E-CB48-4354-93A3-A127634B9A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4C822556-D214-4640-A159-63674C3EA0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9C4AD83-91AB-4B45-81B6-721F71D8F32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FB453283-6F4E-4E16-81CD-19DA088B046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4A48F2CA-BC5A-4241-92AE-C20549A2B84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2D4F2C00-AF41-4057-A856-F4747B0A31C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A583D741-39EC-44F4-BAE2-C8F1DE8209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B83410BB-D199-42A5-8451-45D38A8DDC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379B8F86-4AD6-4497-843C-12CEEEB760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4FD16CCB-CC20-44BA-8187-5317BBA65B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32622A81-D75A-4B5C-B4F9-3F7B12E867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259C3B1F-06C5-41C1-B89C-A7008019D0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7C889663-2719-449E-97F5-A317C49549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97EE5DDD-71FE-4BFE-A8E8-CF7BF534E9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98D668D4-6B23-4310-BBDC-95F8781FAB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D83E32B6-DDE0-444B-9C60-383D6BA113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B1ACCFA-E61E-4F25-B293-4812B9FF9C7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EC3B92D7-A2E3-4B0F-B965-EA09C12AED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969E08D8-AF5E-4763-A795-94C3A7A9EB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EF059196-716B-47AB-BB2C-3BECCE2BB01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304E13BE-DC1E-4B6B-AD23-35ABDE92D13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65DABDB1-AB8D-4E60-8899-74F9D9DC69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D5195888-05C5-486B-AB6D-248082F9CF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3CC3BB7E-A736-47E7-B5EC-2FB016F06D4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ACD26C6F-84EE-4B9C-BF49-F66EE06670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8D450BC0-2156-4AE5-B585-07401680045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A71FC9D4-63E6-49C6-988B-54889DC857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21B048C2-9534-4C6A-AFEA-326FAACCF8F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971E0FD5-24D3-4A32-BBD2-FDF8EEAF43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44BDC688-2D18-48F0-AA7A-C7971CC981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6C064641-E6AE-4B61-A2A3-201EAD2B86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55BE3453-5D96-4D42-BA88-D2CACA29C2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DA6D878D-3814-4468-841C-262BB6ECEB7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938D53EC-1D5E-4949-908A-9E90700DC01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9C8E0F51-4C4F-4292-8771-BD2C75C6C58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D617720A-8D11-4233-A871-E02DA39E67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74902EBE-7BEB-4A62-913E-CCBFF74DAA5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7F9543E3-A3ED-4CB8-9BD6-44FDB87C67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DA22D776-06A5-478B-9A6A-C233FF9394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FA00C260-AEFC-47D4-A8D0-D2E5752B39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A4A6809-8856-4F3E-89BD-5D2766ECE7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13ECC6EF-69AB-4E3B-8DC6-9A62FA2E48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FA175DE5-E13A-434A-989B-67AD9FC8182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BB9E4984-AFA1-4E6A-B094-B310C03BAA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4319D535-887A-491F-A8DB-614E73D244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A9097A81-2BC7-47D2-8607-A543D94518B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19581F0F-E0EE-4A3B-8225-3F7C860188E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F24770F5-D619-490D-A60B-5E33684C3C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F6D46ED4-D79E-42FE-9A37-81F1898DFB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4CEE54DA-8259-4F95-91C0-BE37DE5A1E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ACA7521F-0B57-411F-9CF8-EF1C3D9EEC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DC6C5B9B-6BA3-4E04-9175-4C84AE133B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C113432A-010D-42F2-98F2-750D78F7FE5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D23E4606-AE41-483C-B471-25683154CD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C2EE9C43-53FA-4B4D-A354-D8FE7397F2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68F69535-17DA-4353-8849-8BB011D937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B1011246-613A-4907-8A6C-5C15B1790AF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AF3C36CA-B529-4A86-B3C9-95C70972AB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F36C13F0-2B97-4644-8186-D6A9C1AEB6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A3074E18-C715-4071-B869-337AD6F1738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F74EE1B9-8918-4740-A07E-1D8C7C05B8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C375C931-2127-41C6-BD0E-BE97D9CAA72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83706010-B9F1-44CF-AFED-4CAC45DF42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C7276265-F981-4955-AC22-3E31311CFD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5DACF4D1-825B-46B7-A301-BFC1FA44BCE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2F52D691-0FE4-437B-A0FC-C367810139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5992434C-B436-4BB3-A6DC-ADB648B7CD7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E65C7870-1A73-414D-B993-F1F870722F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562061A4-9471-4820-ABB2-5513DF4275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DC0C914-E064-4CF3-99AB-E490DC723E3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BE1F921A-1360-42CF-8B43-3EBEE847EE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5B4B740D-0030-41A1-8EE6-6B439BDB19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2BAB13D2-F2C6-42BF-8DAC-88FC10801A0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8CF74631-7EE4-46A2-BEAB-BCDA87D225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99CE64B1-E83C-443C-9103-583C91464D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3E3F48B6-5D29-4137-8A2B-73791A19561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F235CD5B-00DB-4CA8-B0A9-E7F3F7448A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FC775853-C72F-402A-B55E-8E36C69F0C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5C92354D-7349-42B1-899E-057542555D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22CECCC4-C151-4A3F-807E-3DBE808024B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7639919-2EE0-41E4-A9E0-D120FFD6C5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A455483C-B53F-4CB0-89EB-E8DA6339D7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EA9DA63B-7102-42CB-B866-3C4BF38013D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76F35F63-2B92-407D-81C8-0D1D119025A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7669EEE1-C9EE-49D4-814D-85BF5A3E462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CEBAB898-6C3F-4566-9C1D-89C49D4346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2DD03F3F-FB53-418A-AA15-A067734FCF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CFEC723E-A10C-4367-8550-773DE29635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B38361F5-B362-47E7-9C39-1EEE15B205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B27C88F7-2070-4D0D-B0B7-40FF2AB46F2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2022D5AD-E436-42F0-B184-973580F7D6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C51FFA8F-152F-4FA0-8D14-63E6A6307A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9D465D1E-E49A-4927-990B-7DC5DD479A6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FF6FC966-1DB7-4EB2-A018-6F2D36D4A1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72622E4C-92A7-4CBC-9EF5-AEDDC0BDF5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3EA6DFCF-697E-41C9-83A9-2EE7D1F8487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A5529FC8-140B-4038-A3F8-845FEA8336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E1055B2D-3A2E-431E-AA64-FFB3C786AA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71C83E81-BDAE-4F1B-8EE7-C3B41BB0D9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A8AF2B1B-5B5F-49CA-85BC-9A06D2D8FC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6E02E33F-5E03-4B48-A297-1015F97C5E6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965B10A9-4547-4948-A526-1F6B3E6ABA6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95C9B394-B897-4D31-930D-ECFC2B841E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FBC8C54D-9E5B-4FEB-947B-BB3E98E5B4B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4317A039-57E9-4A05-B2CC-594BC88320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13270510-3776-434D-8341-FCAA360E8C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511F8E6A-5309-4CEA-8B52-8973ECA1BA6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7C5D38CC-3D6A-4227-A2DE-2177065076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A0BEDDA7-4721-4D00-94CC-86B9CBFACEB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45809733-DFE4-4D6F-99EA-B0A30C694DC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4F3198DC-927E-40AC-B993-E12035D6F0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EC8F0947-CE65-4A1D-A171-A6A33EE24CC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6D407367-A1C6-4909-8494-2A9772E039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2C73B4C4-A05D-4399-889A-0BB630A1D50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3208683D-9552-49E4-B0EB-E6B40E6B91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C7BE925E-D414-4565-9C81-984DE95C964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2B0C2032-690C-4364-847D-B9CB406D35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9D64C552-7ECF-4148-93E8-5B10EACA71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FFCA9CCB-625B-4E35-84A2-8014CCBA14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C95B9B74-0D1C-4B1A-B9E6-2D96D75B82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8DFA85FC-0570-406F-BA74-F6C1B227241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44B47D75-5C61-4A3E-B922-1BAFE9E6A4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F9389EDB-BFBA-4A20-B6B2-B64EE18DD9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E74B84B7-2B92-41B5-BED0-8AB6056B48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8AA2B9A-F99C-43D3-8BCE-9FDB1EDE02E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B4299FCC-9112-4F66-8E72-46BE16BDCA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50F41D9D-FAAA-403A-99ED-FAF157D6DC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F768FDF2-8895-4AE3-9DF1-59233AAF18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1F51540E-5384-4DD9-A150-DFCD21C8FF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E9567804-3227-45AB-B317-BC430BB4A6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26AD47EA-73A9-42BA-AE61-EF8F67D88E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67E084CC-F285-4724-9386-F507993159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B73B882E-C49D-42DC-975A-669A224BE9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9F35C805-0D37-4496-94FD-8CCB74EF17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2FB2A304-BF45-46E3-98B7-AA5879E15C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95DFDFFE-9AC2-48F7-99ED-EA36DF4862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226A572A-EFB7-45B6-AF7F-A0C185830F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3540D502-CB57-4F5B-8E15-CBCE555CD00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379A3532-85BF-4709-91BA-1F21E30F1BE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D991D6AF-8694-44FC-BBA5-DE00C0EC80D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A66ECB0F-A7F3-46B6-AA02-4266E6EF84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E8D81621-9B51-40F8-BC6C-E705B6D554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BDE23F0-A2E1-4EEE-AA1E-ABA58B324B7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8460314-7491-47C9-8E87-6727DC9382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E2805F1A-BBD5-4317-BCC3-1048B552457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DDA33F5B-D747-4934-859C-FDEC9685423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A2F6A33E-ED3C-4375-A444-33AEF54F57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C3C2FBC9-7D48-47EE-BD9E-1485E9950AC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44D56166-1DBF-41DA-B28A-CBDDFE97C7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97A7475B-5B33-4B95-BDF4-06AD267395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8BE5773C-E891-49C6-8F38-87BFF3DB5E1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BA5D15D7-CDB3-41EA-9F3D-B15FA6B49E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32E4E041-201E-449A-9F34-A1F7F73465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D5F7D97E-253D-45BA-AD4E-8F3A6A8A732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E211AC2C-7BB3-4CDC-A23D-FB3FB40448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74948F95-1627-4274-A8EF-A67D33F5A3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47554373-6F22-4C1D-9267-3868155817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2A21D056-E90A-4A5E-B81E-47C112A8EA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454A489C-C591-4232-8CA0-5B09B88908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61EA985F-21F3-4728-9776-CCC9AA2506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B4CF1993-D1D9-485A-9071-E94BFEA2A61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7A01E173-06A1-41D1-BBFD-83B205CC4F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BF44508-9251-4B6F-8D9F-74F9778C49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2D478426-69B5-411C-8520-1B855729BB7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5CF9BD27-6E36-431E-AC79-DA3E2425EE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490156F6-02B2-4DB3-BBBD-51D421CD071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E37C26BA-6805-48A4-BE07-DB0CB15F19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9A313FE3-2432-4433-BD84-F439DEAF914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A6E3E9EE-38CA-44D6-8348-632DD486A0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8E87CDD7-3F47-4CEC-B9E5-F002FAB13F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93E903A9-5936-486C-8311-F47DEA6147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13BCF2C5-3894-449D-8B51-F2EEF1767A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BEE6486-D0E0-4F9C-A57A-5984FB2B76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FF3F2F5B-22D9-4BF2-ACB4-5A921D55CAC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ECD8C2E4-B55C-4BFA-99E7-6E97951F59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7A10C639-5ED1-4E43-84C1-1DA14C72BDC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D136AEA5-40C6-41D3-B855-76BA146775B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8D79CBB7-C128-4EE2-8E23-4D6A9C91BC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374C88FF-5148-4E23-93D6-BD44D4C3394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28840347-30F5-4511-BD28-2C8F3804F62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C75647C-98DC-4E19-ABED-E04924D4D0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FB2006E4-DA94-459C-AE57-EDDBFA2CC52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9374FAF-2466-4FEF-9ACF-2386979B3B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70557CCD-F1DA-4BD5-A382-572F2DE0E96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D9DDC1FA-DBCF-420B-AEBD-33581DFED6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51C77E3-1C50-4789-83A7-40C19530250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D233D793-B13B-4A7F-9FDB-B78085B821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5646AEAD-6558-4CD1-AFB6-BDF6DEB5B0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C79F341D-61FA-4B82-A740-BE1992F9CE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770B550D-28DC-4376-A13D-5C7A6780A1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95CAB84C-3A73-45C6-995E-7E1A1BFFC9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C934C727-32FD-48CA-9BAD-4DCD4E0DA5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7814FFC9-4D2B-4E26-8404-93677E0C716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B90C620E-D7CD-497A-A148-BDACB91B1D9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2E2A9206-68F0-415E-8A05-8F4DEE8422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B0C7F735-1052-4F7E-BACF-B6135D46F2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15BA2E2B-E14F-4C33-B7F9-D9298BC310D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9059CDD2-0FE4-4CF4-89E8-2B44857D08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43A635B-AEF0-4C12-BAD9-33F4B09911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7B10A894-2A40-42C5-A9EC-48E1953F7E2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8B9D4558-F2BD-4C17-A399-374B1FE80A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B2AF4D08-815C-4DEE-AB3B-8A74DD99ED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8D98728C-ADA8-485F-9C73-F7EB856A23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75F3035F-62E8-4185-8518-702EFDBBC3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8EE0FC9C-7FEE-4FB7-B756-EE34F0D517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3EC740E-8B22-4B52-929E-9CF5D31053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E960BD49-57EE-4216-8088-8C030FECD5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88669777-C480-4C85-AC6C-9A01BC2C95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F03EDDDC-BCA3-4F73-BD64-B578DE508F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D8530A96-CA60-4B99-ABB3-AECBEF7701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8E37C521-E0E5-4EAD-B218-9CA7C7151C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CF3F152C-AC0C-4B1A-AB33-38498B23F9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EB69A2C-6D32-483F-A5A1-157708F0D9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AC2BAA65-6FA5-4C8A-9AB5-3121A7276A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3A58FD1-62B1-46FD-A0DE-0B0E306844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63849CC5-8706-44DB-93C2-7CEBB35B23F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7C10EE4A-B30D-4567-A93F-7910A4C5E7F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2055364A-2E3E-4E48-B377-5BF2B778A7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A47C29F5-A8AC-422C-A451-7BCBF73AFE6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DBC60A93-B376-42E4-A102-920CE4F2E3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4FE6A1C9-9D6C-48B5-B273-940AF828A3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BBE16055-9013-4196-9F84-2ED939407F0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46E92D54-18C4-428E-90F6-BC9CFFB78D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AD66D9C2-0160-4FAA-BE4B-C0D020B4676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5881CAFC-1B6F-4738-950D-73E7F38127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4B17A3BE-0A94-4BD1-AAB1-66F1F6CEEB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DEB70695-5298-4120-A262-A9A7068564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D612920D-9905-4BD9-8039-B0AD8B9A8BB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F84ED428-24E4-48FA-808A-EAC4D88D9B8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8E95F29B-D099-40F4-A78B-2592CE5A30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3D84BD21-01EF-4E9C-8209-91C941487B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147B1597-142D-4B00-A72C-22C1391480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23B7173-C19D-44E0-9CB9-00E6BDF53E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78161208-8D53-4B2E-8DBC-AB1B811C6B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AD093251-2628-4968-9E7B-8A52BF023F4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49438216-1A33-4109-AC28-F7550F8148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7C1DEFB9-E5C7-45F7-B341-AAAC04FB00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2683F403-A6F0-415D-9E68-86124B4F247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ADDC4793-80D9-422F-8B2C-95B3962AAD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DB69349B-6A2E-4505-BF64-1B4D6B7FE9D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5C426EDB-4336-4310-B12C-E192CAF6442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E65E5030-09ED-4FD1-B555-E02E61D110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9FFEA90B-F770-49DC-ADF7-0D8064F53E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8EB90038-B8D4-486B-AF78-1F57AC6D3BC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90899BBD-EDE4-48E3-9774-BC2FE09FD9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AE0AFA08-ABBD-4748-817E-297F23A925B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667965D7-22AB-4B5A-AF8B-4F9E133242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6E0E145C-BCEF-455E-903D-51AD05E679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82A5C0E3-CF10-43EE-95D9-6BB415601A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7715F0F4-18DE-4013-A547-2B10583CC2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A9CFDBA0-1B58-41C2-B0AC-DEDFB41303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3DF815E9-CEE2-4091-BC8F-AE0D3862B7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D83E9143-D6DC-45D7-B4D8-432B645DBF8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FA400632-DF05-4E13-A126-14322CD0F4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D1A56BE1-6348-4807-8C2A-B683879FDFA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EDA280C3-5EC3-46DA-85CE-C948FC6460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5190C377-0245-4365-9E14-90F5A68179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896B6931-4FEF-4206-A81A-CFC5837AEF3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AE9AABFB-988D-4FC5-A6F4-B5207AAE05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6B8A7C3D-1C0B-4348-BA6C-D045D6320B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27326EF0-61EE-4D9B-9707-EBB3B4EABE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5CE0452A-BACF-4AF4-B666-4A81D63BAF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32E43831-808A-4E9A-A0D3-7AA538EB8A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A8B0FC1E-EE62-4D46-8F74-C595D28122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C620E072-474C-4A08-B00B-5C21B73DDD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3B72900-0B94-4187-9D18-024AC593E1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45F684D5-EE88-4B1F-9228-E8F451DD7D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215B1BE7-3C2F-47D2-B697-E37774AAEE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866E4D7E-B8A0-46C0-99E5-E74F3A7AE74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3090300C-E542-44E4-834C-B3E060C8BAD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8BC70654-86BF-4428-9460-251943A9C6A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5F412F9D-285B-48EB-9540-9A94D59CB0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EC5B6AEE-AB49-42B3-932F-BCFA8B3769B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D6F18F9D-4C51-4927-A8A9-9AB53D8D5F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3675039F-E7E9-43C1-8AC0-B324D97B05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F838A22E-6F6B-48D2-AE2D-8996A89B0F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E8095C54-B12C-4BAD-8905-F9E6D8643B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88EC67A0-4431-45C9-9444-285021F7FE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BCB4E862-CA94-4C00-93A1-93F9816714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1261D481-BE88-427E-8D18-773CBA0B93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EB7F0B3-3030-4B3C-AB05-67336152E0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86850252-7952-48DC-A0B1-860F487C22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DF3B1CD7-FA30-472D-88F0-8620ECBEC4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F556654-4F59-4C63-B5BA-E9D0EF553C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403C2CE1-3952-42C8-B440-EAE1FE65A8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F982ED4B-0697-4B77-9C53-A956073B9C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CCF8579-E370-48B4-8A4C-4C81BC2D33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F7F08926-398B-4EB9-9F15-5DD07EDF99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45830E05-A7B9-4537-B800-FAF5A874470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30E03FAD-8F2D-436F-B9EA-C1706A8717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3D29A03-A69E-4488-BC52-4E611D4FAB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31A3B625-CCF9-4EF5-8A59-0B523040FB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F0C349C5-1FCE-4454-BC7F-3D965B6D30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DEF603F4-BD62-4BB3-BB5E-671FE6028C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4516E250-32A3-4FA5-9311-7584583601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235A5E18-4BF9-4A00-B3CC-84E576FFC5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1F73CD2B-0147-4307-AF40-8705DD6DAF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F1EDA4D4-0960-4764-A002-03B9362E73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AE3C958-99A1-4095-9255-5524395A1F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B8D015DC-F7D7-4165-84FD-6A0E5DAE4F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61CE0CE9-334F-426C-93BD-182B0F0D9E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8D560721-AAB4-4D4C-98F2-D6D66C4C6F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AB66C2DA-376B-40A8-969E-4C58653677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A17EBF78-6800-4490-B33F-DC23BB063F7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3EC6F041-E041-46F4-A40A-ADDCB74CF63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1EAB8100-FB21-41D3-B316-16DC2B7F56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247E459C-6E88-418E-BE6D-0A0E5340598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13B65239-6123-4FA7-AFFA-E29EE5BF375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A117099F-5314-46CD-A982-B5B3DFF9E90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B9BA7802-C1DB-4E44-AC6D-E8B2F370B75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25EF0213-C73A-441F-A917-5DB01A6C67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6AFF52F7-59B2-486A-8F3E-8BB8042ED76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EA0662C2-6DBD-44BA-9FD1-D29B94AE62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BB2E8F33-E1B8-4EEC-A232-21322C6AD8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8B882FBF-DCB8-487B-BF2C-E1C586F7A38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124626BE-3BDB-4D7F-9A70-FD0D9D87374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C6A77CA-5D1D-4CFA-BCF4-6044F8D7E2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F7378AFB-EFB3-4738-9AE8-BF7FADFB7F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8F17279-B0BC-4115-98BB-9EE5EE661EE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550BEC16-6C5A-46F8-BABC-F232470013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22601327-7BC9-40EA-A896-C4C4B29A8C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8CBD7345-A921-4399-BC46-168149BCCE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93931393-4BA1-48BC-A4EE-2DB59E73A77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5DE90CEF-007D-4A35-8946-48EA14784F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5C7B618-DF9D-479E-8885-894415F2D9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4A79C378-5094-4347-9A30-693A0461FBC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4B9535B5-2ADD-4E02-B099-BBF92303CE0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B3056D0-1B62-4499-AC0C-406A685C91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2BE35ED8-62FD-4C6E-8B6C-079BCB519E2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7374A687-5AED-4D9E-9C99-6E27C8525A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F5B05F44-F164-4C08-A462-2C93F8A741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CBAA0F21-D8AD-4B2F-AE22-F7A7A79988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B0ADCA29-40C8-475E-B71E-60EA290081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AF108530-7ECA-48EA-832E-D44ACCDFB7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ECBA6238-D73C-4124-8DA1-4E6B2CA449C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49ADF380-EC32-49A3-B617-4E03888367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3957B8-9102-434B-8BB7-42EEDF8F62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A6FF37F-FF84-4045-9AC3-2638C00D21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EF722C87-100C-4010-8EB3-EF237280E4B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84D56233-B060-4019-B2F9-6967B401E81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D702CC7C-3434-4338-975C-7E858D8DC0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2632AFB7-1AD3-47A9-9B54-632A276C656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5ACE7E15-5202-4079-9594-DE9E68B76EB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CA8FF0AD-056B-4510-8ACC-0EA8208EF8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FD7C380B-3634-4F49-99B0-8265D6BE76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23971F27-97B7-4C75-9A31-33144DE56D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A8255667-3674-462F-B196-259F578E91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5D023EF9-F49A-4A2A-A017-7315F9D3B6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EB8BA5C9-384B-447C-8039-63EA589B8B1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44F7C565-D1DD-4130-983C-705FB1E872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44044A38-A955-4C2B-B78A-637932DF48D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355FDC97-EEE3-472F-9FC6-41CE86B9CF3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148C8BBE-8957-454F-8376-2F42E29827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8B5F753C-6694-4FAA-BBE5-3829234DC1D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D61FC093-2C35-47CC-990E-4A223EDB3B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649B437A-6929-4E41-9B80-0DA625F280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C4799AB2-63A6-4376-8ACA-B33B686DC1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369161A1-B3E8-4231-819A-94E6CB6E3F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96821F2B-3CDB-4981-B2DB-C419F71E6E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EEE802ED-C924-4E3D-9431-3F0806345A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40060004-4647-442F-BB4B-147110134A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F5FF79A9-F50A-45A3-ABBD-B3C49D9C67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E2D9254B-D427-4F86-B04F-BB77F538635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5AA37CFB-96F1-489C-A590-009C317CDB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F0096EBD-3244-4C3B-BEBA-B42F8CBFC9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D2F5C965-377C-449C-B29A-724C6BFA7D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BEF1459E-22FF-4F5E-8C0C-6E57D5F24E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1F569E89-CAE7-4F5E-9292-97A92D1CAC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C25874F5-8BDE-4FDD-8864-01CDE9817C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7CFE710-4B50-4725-B416-1EACE63B5C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5F27B6B4-A6FC-40BD-A1F7-0032AAD9D3B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300B87A3-0886-471E-A1AA-6508C24D87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F0F0E7CF-6E44-48BF-9DA9-82EC9243B8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757D0E4D-1190-4EF5-B151-270465454C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9E3DF7B3-109C-4D51-8A08-B5ADCA7C857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6B63548D-8EA0-4BE9-ABC9-1A24D20F645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AEE812FC-94B8-46AB-A64A-4D05BC28AF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71EB7A3-0B69-47A0-A82E-A542CDF7198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F10B79ED-04B9-46BF-B491-0AEFF08F6C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BFCF601D-E482-4B7D-94F9-7B708B2088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82A707E5-F119-49A1-AEBB-70D2677C4C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E3C7CA81-F382-4A26-8A42-2CE8E6C047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A397F192-37F4-4BBB-BC25-7E17FB7614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9F685EBD-9523-49F2-B5CF-41982E63DED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21388A6E-6510-4569-8926-51F3F7B30A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9E189AD-9E4B-4875-9E83-37E0CDB77A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61042F5A-5A6D-4FEF-B226-46E1062290D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7D4E119C-2B12-412C-B780-CB5C7248C8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FF3F93EC-17C4-4CB2-AA48-03FE13C360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6EEA65E6-6BD9-4DE4-935B-C0E3FA09BBD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68A10B14-A1D3-475E-B994-B3CF937E622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7BC8B8E9-C4CC-4F34-BD7B-D3B37DB4970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EB668499-4C23-4401-9450-0145B41FBC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39F55283-AA01-4323-95A9-3DE7358C5D5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532A68FE-DBF9-4C70-A40D-FC73132957D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4397C62B-46FB-4B8B-A066-C9A77230AC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FB2ECF93-34EE-4D6E-8861-979F98316C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3596C192-8CAA-43F7-8732-4333CF6189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83D7A39A-0890-4F64-92CF-D77259C7DA3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933CA17C-9D4A-4275-B61D-5D08EAF020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BB3384D6-EC1C-489B-BEDB-6553A2E2001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FE52D015-475F-42BA-9E3D-12FD77626D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A294105F-2A4E-463B-AE49-440DB37A918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E0CD82F-EC47-4099-B077-853F475B4EC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17194179-781F-48B9-8100-8E1777F59E7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5BC47DA4-86FA-4BE8-BBEB-403D37474F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66EB0849-CD7F-436E-BC1F-6F81BE341E9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A8FC18B8-D5B3-4369-935F-BE3F7A4781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995DB012-5C61-4202-B76D-D805B973BC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5136AE52-7909-4313-A715-42815C18259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3DD67B13-C129-491C-BDC4-72590C5F55C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E28DF62E-2F6B-41DF-8284-26E6348F52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C12A5FB2-8744-42E0-9862-387A7C09E4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B23DD129-96B0-4A2C-9AB5-C0B2188A8A5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8468B37D-3F30-4A65-9333-17AB5781C5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5CDFCED5-172A-4412-9546-55146B95110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33336F04-1B73-42A0-8CB3-0DDF86691F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EB8E5774-5630-4052-98E4-33641AEE62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88BD59F9-3CD0-4D05-93CF-B3FE3B37E97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D2715AC1-6858-42A9-B448-4E08585F9AD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EF3734A9-549A-4F8B-858A-BACA17496B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8B2FA07D-9AD9-4FF7-A889-C0FB209195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9DE3275-95FC-43FE-AB5C-7BF03B130C9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EFE1FB6C-FF6D-4C8D-BCFD-71FC911C86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39B0FF36-FAB2-4159-8FCD-D1B8783668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D79B1CAD-EA1B-4554-AD9D-9AC82A09F0C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5F676357-96CC-4D74-96F8-282F1D2077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342E8589-0BB9-4C04-BFF3-03279BB7EB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236C873-CEF2-49D3-96A6-0365E30528C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CFB94A8B-0F5B-446A-926B-F6951A4A42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1DAD1068-1E4A-48F9-8269-C997A5E729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3881E50E-874D-4DF9-9AC1-4A4369BF77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84C93CEC-2F36-4F88-A506-D25E74DB55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3DE89552-97E9-49AB-BEF1-D627360D638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975BD58-7CAB-4DBE-9F9C-7B840535A6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E58C0899-8B37-4B58-BD7A-AFC863E6093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B420033B-E786-468D-804B-23512CB2C09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91E3AD7E-546F-4060-AF20-DE5CF942CA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E03454AB-F817-46A5-8948-D66A679816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1BC119C0-7AED-4407-8AB7-F952C6E6E7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E358417A-3DF2-4C61-A639-36D6B5E1FA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A89732BA-EC15-40C4-85B9-D5E9337A62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BE7D283D-F032-4568-B6E1-AC3C3574B5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CEC0B0E4-264D-451E-AD3D-37E74ED5AE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1AC91FD8-48A3-467F-B338-391D4150EB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4671F06E-C447-4765-A46C-C6BEBF48E7E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2648769B-794A-4E4E-A79C-B9DA0570B7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4ACD049C-853B-4532-B4DE-3DC01C3CA49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BE8C1629-9BB5-4E26-9D58-5151F002C9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BC7761A3-73DE-4B4B-8BC5-5523C8BBCED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CC45D95F-DB4A-4DCF-BC7A-D23B3CBFBC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D360D465-30F9-4FC4-821A-11FF594905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1AAE94B2-99D5-4CBE-B388-4D15462A86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E3DAA0D9-278C-4EE2-A901-3F3E7F275B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A1BF73F5-2711-494C-BFFC-526C71AB85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616D3075-A1C9-4600-80B4-CA675B2AEA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21216D9-D74D-425D-8DE5-093F3DF7138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ECB53389-A117-47DA-B386-11C60F885C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E4549C25-6E21-46A4-8D3C-FED0062DF5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17071B08-EAAA-470A-B22D-ED5796B404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CBE7E390-48E0-4ADB-83BA-C601499985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47AD682C-20E1-4620-9C1A-FDCA92C5F7C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D3C5B59C-CB99-40E2-B055-EEA5088869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583FED66-4571-4A6E-B0D1-116C6CC54B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89144637-BA02-47A4-9416-0C30716490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A5F7AF94-446F-49FF-BDA2-8F0A9B1882E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5999C406-5B06-4183-9704-9C26AD7893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B52CFC59-6261-449B-BFA6-7533B9AFD1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810F1619-C57B-45DC-BC70-FF8F93FD178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24CC29DC-5EF1-4C3A-A248-A341CF6702F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DF677344-CC96-4A3F-9C03-7F19B858C41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6B4DEB4B-E598-4974-8F1F-7BD836C423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CE724ABA-F583-469E-92D0-4CA0200492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2967AFDC-E507-4423-8B67-EEF2550E60F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5E1EEA29-A445-4625-BA77-F4D7A82D41F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470F9F48-B00A-4E8E-B01C-9FE17A767F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F4EBEE88-C008-44D1-B621-7536F8A81A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16345CBC-7CEE-413D-8B64-F98F8FA00C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E32BB603-7A8A-4021-ABB8-3D013911CB8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1E61D5EE-91BA-43EC-B559-C2A5B34FAD6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A6F94EFB-4BC4-4511-9A5D-EB6317F9E9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F5D93DE0-C9EE-4C96-AAD8-6849A7FD92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F54AEF7B-FCEE-4B42-AEF8-00F3BCAB5E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800DAA24-56FD-4A27-B62F-7840D4E115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8ACD1BF6-7801-4C50-A5B2-F121CC9F50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7583946-D3C9-4082-957D-FD7A4651295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AFDF9D-2CA7-4387-8E6D-47029BB3B6F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85E2E7DB-3BEC-4895-B9E5-4CE77826BD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30C30B24-8DD0-4257-8DBB-EAC69EE10E3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ECB552EF-44EF-43EF-8962-B72215614A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21EEA8B7-6CF6-4D77-B6B3-FC896CF79C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FD2F7038-F933-48A9-8C1F-852425CE02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C9AC8C77-F027-4BAB-BF3D-9EF4D81D36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D3D8C754-A2EF-4CA4-896E-3D9C3E7A823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9AB6EEFD-3C5D-418C-8AFD-33F0F4839B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EDAADDB2-F011-4331-86E3-D8FBEA56A2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DBD43613-2606-4F4A-9FCB-E40D143E56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1C3AFBC-B4D7-4012-B4C6-624A38C79A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1AB084A5-407D-4D3F-A41E-27FD799116B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22F7EEBF-738A-4347-9095-0750EED464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858EE64A-2335-45DC-9735-C5A642954B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A908BA0C-20F2-4FDC-9EC1-09C9554AD0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E2A5B983-0D01-430C-AF33-DB46A6D3662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3F063E57-4A00-4148-B2F6-9C7EDE006A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48C33168-99D1-45BE-9D9B-B15D3ADB1E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7A8A703F-71EB-46CD-96A2-16EE2149D3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71C0975F-6138-4A4E-93BB-06E07CA3FC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AD1F77C1-5A77-4114-B497-4092A90A30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4FD616FA-0C59-440B-830F-7C26717740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177665-43C4-42A0-94F3-72BA806726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DA54817-DE5C-4D74-BD91-64B1648A5D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27056033-FF97-4881-A241-D0A7E53AE5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4142F349-0590-4F8E-8EAA-353DC0792C9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C5CBAD21-60AA-404A-88C2-D96C2B97A3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605D01CC-EAD2-4AD8-B1B2-7F47B736A83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A7610073-885F-44B1-8285-0BEEEA5E9F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BB15B8F7-B15A-4D4F-9226-E902E8AF4E7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7EC832A1-B751-4241-BFB7-01A93BEA946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18EE2978-B76B-4E6E-9D93-7B2B2EA6D0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6C2BF125-0A4E-4EC0-B2CF-5281551F10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F1770073-D7B6-470A-A59F-BC73F4A40C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2F45DC5B-0C31-430D-8A75-5DA8EB9861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665E8CB1-0FF1-4834-B2B4-0BD6222A65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513F73B5-5B24-45D1-B90E-5A60A02CD00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379DF52C-4361-482A-A548-F40CD34990C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9A537DA6-9C4C-49BC-8C1B-C19D9E5078D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9E440950-0B67-4387-964F-84DD0C6901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5F8C1452-FFEB-4925-A39B-D7B02AE6F48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BC1571A2-D8F1-4739-A565-6579AC56A5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FD5BAD5B-9FEE-4222-B0B3-6DFC565C3E5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61462BC9-3F43-4382-B44E-2D4C1475C6B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786584CE-B06F-41DC-B466-A55C7DBAA8F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703CC452-37CE-4E2B-B4D3-B55DDE69DA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7AA2454F-B9C6-4D2D-917D-80F376E2BFB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3782B5C4-4BE6-40D5-887C-9EC2B0CF65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725F677-4DB2-4195-AE03-9B03C80F34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DD97EA56-6207-4F81-ADE2-FCAC34055E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CC5DC7F1-5D9C-4297-A3E8-B12927667E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1E8253B7-DF43-44B1-9F62-3F4819051F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684BC67F-9FCF-4D76-A5DC-13894A9CCEC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E9EAE30A-35AB-4A47-B220-72F8ADE792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6E01AF2F-7793-48BB-92C6-A51AD8CEBC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A9E5E417-2DC0-49C4-B9D9-414F68CA7B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BD706C9B-3F40-4E7E-B76D-40FA42D5C58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822F5CB4-85A0-4D54-B76A-F51934EF63E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4DB2A090-DF3E-438E-998F-6F225DDA13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ABF91089-B46E-4D3B-A18A-52A2F824C4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9C79856E-2BCC-4F62-81D0-DCC55D5B2D5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1D412E3-16A5-40D6-9DD0-56E980BFF1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C33A7677-D5D8-40E9-9514-EF59A323C2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D1FE4181-BC3D-4A36-AC1A-CC0E355F23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BAA86E08-9CFF-4F2D-92A3-E2FAEAAA5E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A604695-42E6-4EFA-90D2-92410EA0C0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F6CE01BE-9218-4B55-8AD0-7ACE4DAD2B0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DF6AFACD-D74F-4BFA-AC21-5E0D24C630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8082885-73C4-4BBB-9D3E-C8F1EE4A39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97F33425-6B24-421F-9120-DFCC9977534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B0BC243B-0E8C-4A0E-8BAF-BCB506093E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593B4393-4F2A-46F3-9FB1-CE33F0A468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4537AB7D-8E97-4F65-B7D9-A506F7BFA4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A086E418-D9F3-4253-A6B2-22B006D235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DD8508EC-1F48-4AB4-B6D4-02B5E868E8D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9AFF16D0-9ABB-4D80-81FB-947340D5374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B3C557CC-BBE9-4FCB-9E29-A1B8040FD49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19B16069-97F9-4D07-8546-340390B031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31034D1-5C41-4F79-99D7-D86CD87AA69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74021C0B-8745-4CF6-80BF-6AB49743B2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A4506F68-5C88-4299-BF97-D8F0FF51CF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999765F6-277A-4673-B44B-C835BA7E8E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46673B59-C562-4996-B704-EBF3E0C3EE5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529881DE-F38E-49E5-AA5B-2295E1DC9DB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DE79FD45-297C-4D51-B986-ECE9DC4C22E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DA310CF9-64C8-40C8-8A88-47C7EFBB27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B79CAABC-EA1D-4E58-9E35-F03C46E62A4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171975AC-3ACD-4F21-8B47-E5E3F35143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1CC0967B-ABA8-4B7D-ACF6-5759C69B04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44EF82CA-2865-485D-99AB-D2A30A2CF0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488E2899-B734-4003-A46A-3E15179D35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E44220E0-613E-4AD7-A7DD-2DF080784FB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CB7DC19E-A4C7-46BD-A681-CC0A599F26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B9987F07-7452-432D-A043-12EE33AF79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466A9F2D-9788-4092-BF0F-2A9A636BF25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7E7BDE90-73F3-4D56-A7C0-C22D502995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4DD2D3A9-1656-4623-85EC-AB84C119B7A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5AB898D6-051A-4832-BAD2-93CB93F226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769056E3-BBF8-42B0-A60D-9763C4A6040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A8D91B59-B442-4A3F-AB9E-45C2966D39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D5BDE45A-2632-4D58-8558-3C63DFCC2F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EDD6BC0C-1F4C-4776-9986-5FE3E507AF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95C59728-3546-47BA-ADA3-9782560D48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49FD2FA1-54E7-4425-B05F-83B79DAB98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759D90D9-353B-47AD-9436-92183FCCF2B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4E15F6CB-2B06-433B-8925-08AD196F19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B3D61F39-03A9-43C5-B729-25297D602E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ECDC6D6D-B9A8-4270-A65C-D16C23D6DF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55FE95FC-56CF-4AC7-BBB4-86EDB34B1E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39256515-0925-43AC-AA15-6E25A1DE03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45CCEA96-B2EC-418F-BBFE-8560951A593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DBD6C2B7-BE79-4890-8F61-00D1F768896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88E56387-88E2-48AF-AB4E-FCF6EEA74E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A51ABAD4-FEBA-4AFF-A4E1-F3837C9C70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5ECE3ADA-56C4-4F33-BBD6-8862ABE91F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AD3D04EE-EB74-412F-8738-D7DF4E2B958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8BD3E86E-3498-40AE-B3DA-37EE94BC026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612830AF-4147-45F3-BA14-A7EB2D19246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21C3E648-D6FB-41EE-B3E0-F94B45F52B9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4C217A1F-1ECD-40B5-B7CF-575131EEB9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3CCFFDF9-F880-4703-9377-F3E3723585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CD7882D-251F-4FD6-B1C6-854B870EC3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5852193F-1C30-4EC1-97D8-6BCC2805C5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2CA6976B-30AE-41E1-AE52-859B8B4B7DC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CA46209D-A001-4281-BC67-2060C2D1F9E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4E64C964-529A-43CE-90CB-133FEC7748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D2B70550-F45A-4193-B325-8CF219911C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86598AB9-E5FE-4438-AD0D-F3C7CD343DD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51BA65CB-013C-4F61-B133-6CD0645D06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D2DCB2F2-375C-4138-B590-633063E439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F6ECDBA0-B492-4A7F-BEE6-1C4D85D7AB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5EA30E91-8494-42E0-8D17-2A69A78A40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38C08949-81B1-46DE-A796-84C207F96C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40EC1024-3718-4CB7-9AD8-BFB8212906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1BF482F4-1E6D-4B35-A954-944B18D764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7D06CBD1-2942-4BFF-8567-3048BBE3AC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EF632136-11CD-4DEA-A881-77664E7AC7B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69DBCDCF-6868-4F99-988A-541FEE832A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A3EFC136-8D7C-447F-B807-8F6453E29E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DEF23E69-1E0A-4452-A864-E43EBB708A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380B5FE8-E5A3-4CA3-9CDB-C9D93C3AB7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50D3EC4C-79BB-4734-82A0-5F3496B121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990A7F2A-0B1E-4A36-B6B0-91A825027B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44057F76-1286-432A-8A6C-CC9259C2C2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EFD63684-8B77-4D9A-9C26-BA93574745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337E9BBA-9B2F-4455-BE72-DBB00E5F46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50B1A3ED-4B25-4CE6-82F7-D1317AFB31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7EA415B4-25B3-4A0D-871C-4B051C1AD11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D0DCEB9-EC66-4C8A-B78C-90768FADF8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46E8642C-328C-4CDA-8D2C-6F5DA7D4DF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D4F209E-9B8A-487E-9A53-413E6F2400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70457B2F-BE97-44BF-8FF7-1E7D40BA40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FA791046-77DF-4717-BFFE-E32A2EF786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9570C56C-15D5-49CB-B10E-7E7D69B848C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A12803FF-B091-46E6-AD88-E10D847E1F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F90B83B9-AAD5-4324-87D7-19D8B6F21F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B3EBD286-2B53-4BB3-8D67-C23CFFC1A94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A7664DA2-F653-4CDA-A00E-2E0D2A0571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8C164250-A2EA-46E5-A88E-38D94C877C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D536DC67-3C77-4DE3-9800-47FAF14A03B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53B81B81-3CC4-49F3-87DE-42394760B3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B6B0DE2B-7823-4846-81EB-A2BCCBC18D8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5CCFD01-6607-4128-B1AD-B87B0848BC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7A2F5CA5-840A-4980-94B5-388F24A1D3C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C32E0777-A20E-4EC2-BBD1-A3AEC0C038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4603A21D-8345-4F41-B272-C484CB978E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5E7D8D02-EE12-4CC0-99C9-1DB38FB5983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E2A84F03-5175-4513-98F5-D74F8C3A63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E33EBFB5-0255-492C-8B7C-3A551DF7D1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DBC5EED6-3693-4411-B914-A95A02D658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B26688DD-A8BF-4E69-8692-F74900D3C0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B54D8060-3851-417A-9DB7-BB41D532CF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B0E579E5-EA33-4EE6-92B9-966AD9F085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A746FD7-AAB9-459D-9498-29C6FCB409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DE447F88-C520-4F11-AD6B-B620D2CE9D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E2631C07-A8A3-41A4-9130-E8C2E3A5BD9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849A0E9F-6714-4889-AC14-EFD653C103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EB0A2535-32D5-4CBA-9FE6-09524369F3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F5CA4FC8-D41C-4DB9-B50A-6E1E7B9DAE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72F68F5E-8154-4B3A-A3D4-1950E3A0CC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39400010-5AF3-4BEE-9A31-2FB0E65DC64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1059C797-B962-4C3F-9EFA-043F200768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40D91E02-5907-4362-8ED0-903F8ACE81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F634740F-09FB-4CDC-BE0B-67DCD961023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8E6EAE96-9F38-4411-9DAB-C8B960D9A4F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14BF08F2-E67D-4780-8535-8FFA6CC02B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596D897-7070-48B3-9D28-EC2CE2D2A7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D6EECE7-4CCE-4BD7-99A4-92350739DF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AE96E8F4-5649-4916-8E70-7DA37F6FF43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E2955C36-A54E-49E7-B8A4-96C5384FE2D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ADE6C2BE-B86B-4329-87CF-31A27013CB0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F4C72FB3-8620-460A-B061-9D76F75126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26FB2154-C71E-4F18-A015-31E74521064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7B34EC63-584C-4B7A-8D6F-A17189DB60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A07DF874-A678-4FBE-B125-0CD0610C843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BBB9A470-73C2-4DF8-8CD8-1F39AC3F70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2D1FD84E-E5CD-4D45-A523-7B074CEBD9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F49B9D91-1C74-41C4-B85F-F18F05ED667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981B179-1DF3-48D3-8D1A-EEEC27E7A0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C2FF8F2F-8E4B-4FD0-9C84-4C3DC52BDA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9EA14FA9-8285-4C6A-9068-5E09ECEE2D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19346276-ABE2-4350-B872-B922C50220D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63E50925-2E90-497E-8EC8-A31D8A588E3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3257206C-C878-43FE-8D2F-BCC89C82E4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6EB1DE24-631F-4186-9000-B2D7279FFB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E847B9BD-9D36-4E51-90B1-462E4F3BB2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A7BD262C-F08E-4674-986A-B08441BC5A6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C81874DD-CDC7-4926-8E77-C20B22DED13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BDB1B046-F7B6-49F4-9B2F-677BFDCAC56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26FD4707-8C1A-4FA9-ADED-9932FA61E16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4E5FD857-C478-429E-A906-0D97D22FCA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842E4D86-5E66-4862-B387-44D243DDD25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B5145750-3BD5-45F4-AEB4-72D4C22F0E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D4EEE666-1F40-43AD-BE3B-6CF7F712CB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DE012186-3DEA-4C37-B4B2-A9458167C0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EAC1AB29-3579-420A-A552-A2392012D4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8BF444BE-8FE4-4084-B6D9-A32BEC5C82B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A8DB6CEE-DA5F-4B5F-949D-9865E628819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AF6AD677-09BA-455D-A53D-8147B045C34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34277076-7995-47F8-8AA0-F9BACCC18A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4291D32A-B6C4-4B2B-8D26-4B96E066C5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41840437-E07B-42F4-83A8-F8193870ED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8EC2C2C4-395D-4C46-ACCC-A3ABC0F862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8B4492B0-989F-4737-B16A-C115E77BF8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82789746-3B7A-4DB5-B040-1701D8AB91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D15DD603-CD4C-4AC2-82E0-4E22C7D520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E2D6A61A-753A-4422-8E7F-5BCEBB2457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ED7B2FAC-C75C-4D15-BF70-9AC6D79FE1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83BA3C1B-7FB7-4400-9794-B4DA4B0DDD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6C6C927-8CE4-4344-BA55-4B2F2242A3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96A575CF-874F-463E-B2F0-71E8645BD4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39DCA7B7-7B8C-4FDF-A53E-375F8F5384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E26CB6D8-FAE5-4F5D-88DE-EE2328663F2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494DA778-125E-45B9-BD2E-7642E19D6E3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2A7C625C-C7B9-4DEC-8D3C-2386F1CC06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E643FBED-0EA9-4350-B62E-54D299624F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F5B11F30-E81D-4233-B95A-C3A9DC45885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77CDD355-7F22-44A5-9FE8-67062305BE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54E504C-1FB7-40C4-AD05-D02FFA8841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2D449C5F-0F06-4919-B88E-6A2CBA58FEF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71DF37ED-2217-4AD7-89EB-26D1E18E44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5CCA40AF-A8EA-4371-8A15-A54F423CE44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7838700B-6685-4415-BC36-06C38387D5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41EAD579-2BD3-427F-B446-50A8721892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A0B3F83E-65DE-4E2A-B5C3-72AB96E6F6B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20185515-D475-4480-9BB2-023CE5DDF4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B3D42F36-8584-485A-9032-228A9B57ABB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5D4936C4-D881-435A-95F9-69DC006AA2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44237F51-0F45-4776-8021-3EECB31B3F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7A0A5EB6-F52A-4E7F-ABDF-ECFAA9876B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5956C79B-2590-42C7-B04D-CCE97195106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A2A2D810-7E4E-464C-B4DC-AF5F131841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4E6D4A81-685C-4E32-810D-708BECC3EC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FE0111A6-BADB-4C84-81D6-8BF98292ED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1436A03A-0304-4EEA-A11C-22C1591F78F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37396797-E16C-4169-A287-358834EFC2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A0CE9170-6957-4DFD-9913-395E3148EB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62142B86-E359-40F6-8AE3-9E1D43678B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55C2B945-4BD7-4016-839A-58190965C0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2A057767-4956-4A02-9106-B38F18996C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B2170A4B-795B-457F-9E97-C47D13F5D0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BF90E402-6BB9-43A9-84D2-B5F785F68A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ECA1A593-4F25-4D41-A607-6F37A2B8E30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1A216A84-1FD5-4426-9054-2D295D4413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CD3C7993-5BCB-4958-A80A-C3F5A220E9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A0926146-CA68-478D-B478-FB47262984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6838B08F-FEC8-4BF9-95B4-D7A62F1CC8C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BAA4D1B4-5EB2-4D8C-BDC6-1B9A1DAF57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AA11C21D-A40F-4224-8252-5E3735DA97C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10A4E39D-D54B-45FA-AE3D-7191A8246DA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201ABD36-3B32-4540-86EA-012A5F9BB53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B3F906E6-B855-47DB-A320-0553E728F9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9B8A1382-1A03-44FD-A38E-FF9FC135AA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D971188A-A3D5-45F0-B735-94ECBE1321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FEBFCB92-AD2A-47F8-B4FF-86B0CFFD7E0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1511A549-88CD-4F48-8285-DD18ED2B1A9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9193B0DE-9837-4369-A3A3-1AF56AA898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9F782499-E9B5-4B31-A750-57AB5FD312D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E065CED8-BE28-4C1C-94E0-536FBFD600B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37626BDD-98E6-4409-B9A3-601C81DD21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B00B4D01-B7E9-4C6E-AFA0-4663B268B6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383BFC01-4E9D-45A0-9169-8EB745FFDC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C8432DFC-E559-41F2-9683-DF180578CD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42CE2663-8BBF-4E8F-B96A-13EB35A30E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E2A45B02-0F60-4374-8E5A-C8579B5FED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5A767CF9-F24D-4DA3-8464-8FB466FFA0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1F34A02E-AB1B-46E5-A13B-D27D6050FF7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E0D66600-51DA-49BC-BE2C-AA01290483E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3285E1AD-B560-4BE4-AE1F-A6F22E8D0D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397F16FD-E371-4F4D-B9F5-35FE9A02F6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7FFBFD91-2DF5-4F81-B1D3-4AE118F2BD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7B55378D-E19A-41A9-B3A6-E0697ABD7A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A1B6D4C3-A7CB-4645-BB1F-9B1C126A3B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56015DB1-F2B3-412B-9F03-D9622FC799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EC26DE2-6E70-4751-BA5C-D4B64AD1547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D90D0978-475D-47B9-8C1A-08AD7DA48D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41F47549-BDC5-4E39-98E5-654DD372ED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858103C0-700C-448D-83CC-F78924C35C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6C66477-FBCD-41C8-A748-99309AAFDC9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A1D3953-3D60-4E40-950C-142E030122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E6A53F41-4303-41B7-B300-A4F5A702BE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4DC3E4EE-3060-4E5E-9ADE-C7872445AA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C0B461DA-B7CC-4875-A522-18E15D728C9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CFB7C5C1-C289-40EF-BF0E-A65B83F1F8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B5E75C10-656A-4B6C-9C9E-7E1E6A0476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F06888D0-E60E-4323-9B83-0720A98576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6E0AF43A-FE2C-461E-83E4-F4844180E9E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2C5ADE8D-904F-4C00-98DA-51682C287BC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5A38B04B-69AF-46C7-AF02-FF97120E52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5204031D-8A1A-4E0B-BE01-4B2F8D4B239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A649062C-4672-45F9-95A2-894C04B1EE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31AC7E74-8AB5-4B69-9342-952AA917C3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2202046B-EA28-4935-AF98-1770198DD8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5B9EB53-D280-4ADD-B474-474F811661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5C94267A-2EE9-4759-951A-D188D862820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B3665D9E-57FB-47DE-9A33-A4F7BF03A2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26C44D3-017D-44FB-96AF-387E747429B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65D4E665-CBA8-43A9-916E-DD32A0C2C6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A54F18A9-9DE4-4D12-8344-C8675F7E922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8BB6FB2D-A261-49F9-A589-BE880463DF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55FE0E33-A600-43CF-A01B-7C673AD454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D90F4C61-44B6-426C-A97F-E60A7B9A20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F2FD7F14-0EEC-46AC-B2D5-65A3BB9BBC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72742A88-1897-4A52-A75B-5042BDE576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D0BF6137-286E-4501-95CC-160FA1F762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C4B4838F-CE99-4387-99BB-9203324D81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2922B08E-1AA2-47CE-9825-67B3335F81C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31CA4C8-7777-462D-8EDE-87EA23A7A19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9525024B-7351-49BE-9C37-E3B702077B6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D74974AA-5619-4CF6-8520-21D36F8753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A92A9E6B-00E0-4373-8767-B5D180F508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73DACF63-74EC-40D8-933E-F06D123F19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2135D570-1D64-4A22-90AE-5165FF5230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38F17464-784F-4604-BBDF-7CED03FCF89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4ADED16B-7400-4AD9-8472-EC8BEF9BF2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114B995C-6C89-4E4D-9ABA-C75595DB48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E8A60B3D-A833-47C7-BBE3-6EBCF7E36C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A0C8F79D-162F-415D-B7B8-2FF6E97F8F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8BD595A4-83DD-4E6A-9FBD-A75F2168FB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C47DF0A-D5EA-4E15-A38D-B75F16237D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85373B36-5198-4299-A8E4-F45D031B77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3E08D1D5-0744-407B-979D-6F8850D13B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F97BE701-5354-4A78-83F6-49893BB06C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4E0E2B4B-D9C1-42FA-A0BF-A45D96A5EA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14E34AB8-5D1D-47F8-9C7F-CC839892A0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EE564CC-330B-458A-8151-A2FB511262D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10CF322E-A171-43C4-9681-E5B571EFEA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4C866EBC-5E64-4784-B839-C78F5D2B2E4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2D291360-4C86-4D9C-8E73-3728B755DC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254368B8-2599-4698-990A-04DCA52F0A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4E31923E-5610-40B8-BFC6-7FB5763024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5708324C-03B3-461C-8BE9-60DAA792F9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D4AFB595-7A27-415B-B6AB-B8C65C8300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26327294-A22C-489B-B648-5271E4CF8C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2B631252-7E7F-4DFD-A254-4CAA76384C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64AC6196-0EA5-4D2E-A6A0-7107CE11D4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B3D99FB8-72A4-4D8C-8D00-067C0B1518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1465C973-B22C-4A62-8094-2C29C872C2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A31BE126-877C-401B-8EBC-747B0CF9389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A12F2677-0B04-4D78-A401-0F0F0CA7DD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AF5F967F-C290-425C-B665-EF802531269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269CA973-7067-4F56-B10B-71770237C0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5E15227B-B028-42F8-8940-E7677D5E52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6EB8194C-5412-4F05-82A3-56A7780952E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FBA15B3A-E2C8-482A-94FD-C5067EF0AF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59375DE2-4359-4C38-8176-FB47281CDD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BE5576FB-FAA5-4427-86D6-077129A950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9A4FA9F3-0B49-4CA0-B860-25983E88BAB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7A4F31B9-C0AE-4EE9-8191-D2F303521C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FA5798DE-CA6E-40E4-A0CD-D2DFB4D8C6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A45E0C32-1AA6-4DB6-B9A8-4248ECE143E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18436F7B-E96A-4DD5-99AA-693BD12A814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E6E34A2-3505-40DD-895A-87EB8A57391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14486D39-80FD-494D-AE73-EC026F9E0F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4F0BC51D-308E-4DC4-B433-596C275767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ADB27959-EA1B-40CF-9B1F-4BB09C1E94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4BD086C4-7D08-494D-B60C-9CF223AEBE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A8E5A28C-14F5-4709-97C0-FCAFB981CD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348D16E6-DC4A-41D7-A27A-2430E397AE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5279ECB-DDAE-417D-9551-120058D020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66AB7378-6F35-43C3-88FF-1F290F97BB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118E4109-EBDB-4741-B6F7-BF22397FDE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4862D6F8-76F9-4437-8F17-17A8A6E7B3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E70F27B5-F3E5-476F-9441-88FA252398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4278BC37-9783-451A-95F1-3F40FE4E87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C9F92CB6-C6DA-46CA-84D4-86D148FF36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1B196083-F9DD-4440-BB31-2E99122DD1E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7BC7A242-6F7A-4F5A-ACB6-44A7ADA06A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B13595D7-E64E-4184-AA32-73E8864F252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8AF2F967-807B-4D3B-B92C-FD22F436BF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E0B2ADE5-29D1-48D4-975A-394DA02CE24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A2A1DB05-FFAB-4522-A771-C7BAE3AF101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614588AE-E6CE-41B2-BEAE-48EF826A06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D99FA344-E339-40D4-8DB2-5B136F48D0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2123BA0F-4383-409D-9FBC-C3979F0E46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BE2CCDC7-86FE-4398-BF20-58F0B87FC1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278C6106-BC58-48F2-9C16-65FAACB1E83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9A1ED612-3C2C-4CE4-B117-32988B550E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65002385-9399-4749-9FC5-4654977812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39E9BE0B-0431-4893-B7F6-B64B1A64FA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50EC0116-973E-4D40-A7E8-A9C499AF3F5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7D2EE523-B911-40DF-B32E-B6E56EDD939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37F7E1A0-E1F6-42A6-B1B8-B8096E065BD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A9619BC1-71E2-4F35-A834-172F837E70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435D2587-9BD7-4FE2-8AFF-127C94B3DA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3B0A7711-EEF7-4A5D-84E4-D3673BF914D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AA55F7A7-A633-482C-A391-14870E074D4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33E288E6-4C49-47B4-9100-235AA9C92D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33E7BD0D-A285-43CB-B122-E44CEF322A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474228C3-B7F0-40B2-9E04-B6C096E10AB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C8638FEB-CE89-4284-AD94-A53FA1CB1E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D84914A6-F66D-416F-9E09-DE5EF4ADF0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DE052E66-3795-477A-B59E-3962A3400A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25D9D162-0230-4E3E-A263-4399E2F36E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B3610428-531B-4FDF-8F97-5F88360D27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28DCCAD1-F520-4399-A423-1589C256CE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11ED1737-D293-4A32-9FC8-D94F4CC685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6F2ACF22-4A24-4A7B-A9F9-2F19A87B730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2E5DF687-60B6-45F5-A179-024A42EF45E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D3B059CA-7526-4635-87B1-3D9986351F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F58A6FAB-D5CF-4B0F-A509-15B2229619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E6345848-F7DB-414B-BB15-C55728B85B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F92DCDDC-0035-406C-B36B-7BD37B2F6D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3B10893A-3856-40D0-8E74-BFB55E40816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8C6C81E6-B7D6-4117-8D44-CB33BB32D9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90E966AC-8C39-4C8A-A08B-FB0C8C94620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D230F0D5-B39A-4623-B396-FBC1945EE1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731D1C4E-5BC9-4C0D-8901-D7BB4F57621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D4FFCBAF-512A-475A-B6D3-80111880451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E05ACFB8-394F-4479-83AB-83A671EFEA4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E99B7052-0539-4431-9CE6-096D68664E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CC6BF0BD-DB4E-43E9-8552-DB33606C54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D3D1F8D8-7176-40C1-987D-6D63832774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F36121D7-5F8E-4EEE-AA22-13395BBED07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F1682FC1-84F0-404C-A763-1C8DD62A902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3B41B73-4015-457B-8F94-999351270B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CAD04E19-D5B5-4D6F-B121-74F21A3F37E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2AC8F4D7-AC5A-40EE-A5D7-C77FFE1E54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8B33805A-FA7C-42E4-A2CE-095D0DAB01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4744AB43-0200-453A-9F7A-97F96A7DC9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94F76C01-15D5-4CED-BD73-3D952F7C30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245944D4-D8F8-499C-BFC8-C6D60D2DC4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64ADAD22-7729-4173-BA3C-6C88ED3D33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7C2AEADA-0726-4665-8BE1-8D994E95E82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6FD4B98F-181D-4BE9-99A0-4E33971A7F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1512D37C-13DC-479E-9F98-F23091C41D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7666AA7-22BA-43BA-B338-C82ED16024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65B14B-8A45-46B1-82AF-73F8CF0279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4B20B41A-2A09-4F3E-A366-5E71733FCAE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663A34B4-EBA4-4D0A-9624-D05D71D1E7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339607A1-5792-48F8-9591-3664E71691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66B09215-D8E4-4412-8960-64A1036C7C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E695C887-1CC5-4615-91A7-EAFAC616DB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B713F5-40AF-49B8-80E6-DAFC8FFF833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E86D805B-B98C-4984-91C6-A869327AD8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61D98B1F-1D79-48DA-80C1-85E40D7568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21CD1B7A-A237-4658-9A87-9C59FCAB5D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17106179-E803-48A2-B369-6E8A1E8CB0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DBB51E80-50D8-4375-8824-FFC42247FE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A5D32365-2604-4DAE-9A60-F3C5239A91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A648F34B-B095-443E-AE2B-A18BE54377E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2B369CE2-FF86-4EBF-95C8-15F70D50CF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1A661EFE-AA58-48E8-9E98-EF85BFA9F5D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61600922-BED6-4778-AD1A-9E9DC618777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A9BBF946-E0BC-4A72-8A1A-D28ABD4323D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B866C36A-95D6-48BD-97A5-5F66A3DBE0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EA6291CA-66B4-4E6D-B629-BB997732DA6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BA7615F4-23FF-4FB0-BA6B-814365DC7F5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F16C57F3-2428-48DC-8AA9-A9FC746179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FE3CFACC-1F68-4DE3-83CF-F071DFBBB5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E23D3EAF-2D65-48E6-AA62-DDAE954249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46D58142-7139-4BDD-81C1-63B1F030317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CDA45595-9148-4B72-A86F-39F926F71A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C04C48AF-4FC9-412F-B807-875E31D5DB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5D362F1E-3FE5-4E41-8F88-C5CBF67A81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5FDC6F2B-5632-4572-A772-B191597C148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9F7CFCB6-7ED8-4173-8B7A-A64C651A68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26839490-0BDE-45E7-8830-1623204757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11CFA68B-2716-430C-916C-06906C0488D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6BF95C14-E4A1-4863-8058-4514CE7414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F1AB7599-6F12-4EA7-90F6-CF0A9F89EF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F5762485-8318-4CC7-AA46-2DF75F9430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29E19930-119F-4678-AF1A-F8AC49C34EE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9A6CCCD6-3BB0-4AE5-8A8F-8BA44653E0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D73A87BA-0076-48FE-860F-2DFF319579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B488CEC7-57FE-40C5-8539-C01C25531E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B5ECDC26-D4BF-4589-91CE-1B0155EBFA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F61527A3-F86A-4905-9E33-C0516D68687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8BB4170B-9FE7-48FA-BF00-1F6444E9C8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E83334FB-8CF3-4DD0-B9DC-4A9C2A148C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345C1E01-D0C6-4D19-9F87-5BF56C903F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A68F5413-7DF2-4246-A141-510129C9223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C6DF08F1-4272-463E-871A-00A4321493D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9DF0985D-4984-4A2E-9EFA-795848D28A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2CC491B1-F57F-4B23-A77D-3D51097185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91D65AF9-7FAF-44C2-9030-F1CDFAB10A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2620B39F-9875-46D5-A961-4E8FF6E612A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29836DFF-966B-479B-9CD6-1C1BF11F52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52B9B2D7-D620-4A57-B310-B821A7B833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7E2C7F26-09C1-4D4E-BC27-49FAFB249FA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D4ACBA47-8484-4A5D-971F-E02439A447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888104C7-D2C3-4B44-8482-AF4E324E29B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17CA1879-F079-47D1-BBFF-EB663679B8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A388AF1E-7860-42E4-B8B0-34231D440C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96C390C7-73FB-4B60-8407-930E33B12A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80ACBAB-1F6A-48ED-84AA-7A76E344AC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567AA816-7B90-4A00-8382-D5ADF90869E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3AD6F2C-35BA-4283-9827-26FA9899FEF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D472F14F-C999-41D4-9E8E-F03B826AF1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FD2A07EB-7C1D-43A0-A306-08B58826D2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6631D7AE-E43C-4E8E-9424-D01E0352AFC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48976C98-6A3A-44F2-8E76-2173E501987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1AD4DBD-108C-4682-A5C0-B6B0265501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B9BA1E42-6A18-4C51-A880-96BE7F6E1B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E608D0DD-4BB7-456A-9AF4-09708C96466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C3609D06-C81B-49E0-9223-79AC2E8EBF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E9411BA3-92DA-4508-B047-89C4D0BADE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763A1D24-51C9-4677-A2D2-552854E2E9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D0BA12F8-1A37-4F07-B757-083E67E4313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119E3FBA-2B71-45DC-822C-5EF9C73334B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CBDF38D-E0E6-407E-BB54-1BCB85A7B22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102B0402-825E-49BA-AF18-4D199D3743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9800E1-9A07-45B4-BA84-0504AF47C0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1BCC20D0-1172-4E22-9CD8-5F2E8F40DB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7652A477-42A6-477D-9D30-E7DD668B229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BDCA37E4-83D1-45F6-AD8F-BF0B8FA0F31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F15509E2-11F2-4DE1-9FF2-EBE57132C5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AB078695-C4EF-443B-A6B8-24E0905905D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5B2C853-44B0-4713-99DD-15540138FC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FD91EC1D-5D4C-45C2-BBD0-2CCD7AF96F9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3F5BB810-D31E-4ABF-BE36-D498C072799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E68D0542-8609-4CA8-BA31-74E0320C47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136B4A45-819F-4295-AC63-0B1D64D840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A4E2AF82-FFB5-4F4A-84BA-830944AEA8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2CFFCE7E-D078-4FE0-9AE3-7DFB02F82B4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22B6DB24-3B16-4144-974F-0C71905CE71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F7C3318C-D9E7-47AB-84CE-B077205E1E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8095E5B7-6BB0-4558-8F16-17C5773B65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607F6F6-21D1-4EFE-A4D0-4613CDF7C1D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43203FAA-6433-487C-8AE1-4692FB96B7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0AB4CEF7-4E70-469F-A890-EC6B8DADDDB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6259977B-8DED-4E55-86E6-4FDE91FBA4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8A2CE2E2-4C97-4C57-9520-6A8EDE5475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C8CC9F02-9ABC-4B4E-8DE8-F0D1AE759E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47C3E922-30AB-4B7A-886B-ACE43DA42E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ACBAEA05-C137-4E31-AC80-0A287C2E9F9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AE1F8E90-8221-4E92-B9F4-2586FB915F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45C1C534-DEBF-4B66-B765-900F8D85889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ABA5168A-BBFD-4820-AC81-A62C291D09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94F6345-6987-407A-96F9-1C8DCD2ABB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F8EE53D-B9D6-48F7-A1AE-E1475581EA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34040153-8585-406E-993E-30AE930FF0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95F1E3F0-F64D-4F5E-A3F4-0DDED791A3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F9F0E2DB-4494-4D98-8B28-90A4487F4A7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E19EF087-C0B7-4921-B4D3-D9996304E4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D4FEC019-A1BA-434B-B9D1-068AD9A9F0D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678284C9-9DA5-4CAF-AE50-589476E8CC5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7BCDD598-8C2D-48B7-B351-CAC7F298B55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A0921C3D-AB55-4A36-BF58-9FA0014524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DF6D3DBE-0DC2-4639-B6BE-3DD1118ABD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EA590B65-C715-426E-87D5-C2B42963B9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F7050D88-E849-4282-9736-01CDC33F13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064AE245-B540-42D4-9856-AC1AE43F7CB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34F5F3E3-0449-477E-A3DA-98F18334047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BECF3387-E433-4BD6-A1E5-50F18AF920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AEA35035-4A67-4E1F-BD44-82D341CC3E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DA33E5B3-1DA3-4BE8-91A5-33DCA98EC0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7C4BC6DE-4AFD-48AD-9E5E-7C6522EE2F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57DCEA2A-71C9-484D-AFA4-CE576EA2D9E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7F041A0C-66B6-4060-A0DC-78AF898569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865A7ED1-B9AF-4396-8C84-6388970163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A6903849-2AF5-49BC-8C49-78DCBC4E02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E7B2193-BD11-401D-82B4-09AB1A7682A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31E873A3-15D3-471F-B896-BEB7DFFD29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03B8122C-501C-40A2-9BC4-20728B3A9C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9905A9F-4B55-4BFF-9635-37D1151886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D4B81741-D5A3-4727-BA55-65259D2AE9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40835A33-50C9-4569-9202-B4F65AFC42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3F4AD332-0CEB-4A92-B7F2-D6DF795F6F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AA2C7970-910E-47D8-855B-0C0CBF9C7ED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320FE252-668B-4270-AA92-32CB6C7D1D5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47A943D8-DBC5-4A3F-996A-CEC16870DE0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6F0F2EFD-EBAD-4199-8458-AF367F788E3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E3849B7-B390-4E81-8C18-D4FD12618B4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79A94BC1-CA29-43F8-B10B-1ACFFF23E87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9A5E280D-E9C5-4070-A4E8-98AB601881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F4A9FFEF-E9AA-4E12-810E-5B100C724B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57BB3981-9080-4A1C-849E-9BBC91B7EE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AB46CCDA-C03D-42BC-8F22-A3FE81C552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9F283D86-D729-455D-BC62-BCAA3CB4C4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18FAD907-9117-4C27-83EF-B42C6FAB3A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5F8ED82D-FF3F-47FB-A9A0-99CCBC94CCD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380DB23-4266-4002-82BE-CE406341C3A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DAE26B58-7AA1-4DC0-8CA3-4D7D19F225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7CA9F352-EC71-4D6C-B766-79A1BD52481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64FBD438-FDCA-48F2-BA8B-3D106E6C17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BD943D59-872A-4367-9F8D-C72A5DDFA6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FCCA4F98-1EBA-475E-8C18-D23E4DCF5D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D86F20C8-A70F-4579-9A7A-AC7D7662C7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662AF993-60E0-4712-8321-C529BA8BD51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920DDB1C-143C-4C37-BD54-4EDAC68790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5DAB72D5-7BA5-497E-B3A6-FBD1505C41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D894E574-24CE-497F-9581-77835711E1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BD2C4241-D145-454E-A0EC-B03A434AF25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9350568F-E058-47A6-AC87-4222267F71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506A698C-469C-440B-A927-CD4DDE786C6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3755A504-0854-48FE-9968-0D0050E81AA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47064FB5-D0F8-4D43-BF33-723D2AC70E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A5FBE3A3-6C2D-429A-A731-96767215AB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BF34B4A8-48E1-4CCC-AE82-B815859626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B04845BC-BBFE-42B0-9F3F-9458C2AD90D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4D49419A-F20B-4DBD-8C59-F1F0E6D0D0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4CB1ED16-FAC9-4EE3-8504-030787DA4B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5BC89BA7-E403-449F-BE9B-C9B7085AB5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8060ABD6-D63B-4F8A-9E30-A05989248E9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DB8C9DD9-9B49-495D-B66C-C96A58F1814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DCBE3B04-0478-46B3-BFC5-5FCCF6E5191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A8F904F8-E89F-4279-BB7A-07A5973F87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85EC4CD0-5B2A-481F-BF0B-0BC38C2477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B9973662-AB12-43EB-8E8D-89D724BD90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43248901-1203-4DF3-8F99-E49DD157994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F471554E-C92E-464F-8DE2-4B11925C6F6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634B54D7-2BD3-4BFA-8555-5F2ADC17B5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10E06661-0D39-400C-ACEE-9144BCE7E83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55F071B3-515A-4256-9F8C-22426E3507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1B33E8B5-1DBE-40F9-9744-150B9B9197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333DD018-2EFC-4A51-8ADA-C942E84C39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2DC8BD4D-CD22-4EC8-A7E2-47FEE8B259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C113F66A-EF78-4B49-AB94-4C9B516ED2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B3DE78BA-F45B-4E6B-809B-610747DDD8C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6AB55627-E740-4AFA-8B3C-6DAB049F3A5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5867F6BD-AE2A-4B99-BF7B-49BC6B6267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D928A397-47AC-421A-A41C-C563280E910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AB8C84F1-509C-4A06-9660-1C49E6E852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87ECCB2D-5425-4CDD-A81B-AC510329DC3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444E496B-4766-40F5-BB16-363AE1FF6E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5A5612B1-8E1B-48B6-AAFC-6DCA13114E5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45B107A7-2E27-402C-AD1E-02AAD73BE4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AA4BC7CC-9094-4AFE-BB9F-D5D139968FE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860EA675-8E5C-4FF3-B2B9-CFBBCF3362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5124F5E6-93AF-4A57-B1D4-E0EBECA42E3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9502F28-CDB4-4F5C-BBAD-666DEE3151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1E798915-24BA-4987-A718-5E06879519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26676E49-6EDE-4654-9E99-42F701EC3A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32DB5CC6-7CAB-467C-B24C-2AD0A3337A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5A8D1D93-F212-4930-BAF2-6954A15956C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93187418-4EE3-4101-AF2F-A51A26C598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84785B53-12BA-41F9-AF76-69673DB21D0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255A0DEA-1D5C-4FE9-AB82-22CE20E620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B8EBC64A-154F-4F43-BDE9-7949977837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7C2F76A9-CAD5-47B5-976E-BABC760668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30D15B50-E211-4B05-A734-32620BB947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86A125BB-272E-4BB7-BF82-C0374041DCF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7F28EA13-FEFE-4B3A-9415-47CAF55129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BCFC07FB-E438-4E89-87BC-C9685CF2DA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851B718B-7D03-4626-BAA2-232ECF5D36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7251160F-F0BC-42DE-846F-8184913C1B1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599FEDC0-0291-4168-B2EA-05670ABF5A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E6C6E3A3-9990-49FF-B985-0ADE97F116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7848FEF5-AA54-45D6-80C8-2BF2B69F0B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4267D01D-9E45-46C9-BCD4-84455BFC82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5E6A8C3A-FB0E-4618-80A5-0B2A9B996B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E3F52C84-3EC8-441F-B485-FB83F4610C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9722A4BC-640B-4A43-AE6F-B7A46EA3719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1DE1E72A-71D3-42CD-B8B9-3D33A86F67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DEBD988F-420F-4D0D-86F3-45B0DF8F47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E1462AE4-1839-4ED2-BF93-22738E23E64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B529501-5AEE-4CF3-9645-A4A45E6BA9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27D57468-E890-4309-83E4-14874224C0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9C0ADB97-B829-457B-ABC5-B3359DA58BC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B2D3040E-3B49-4EB8-AF34-1EB7712C8FD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CDD8257C-845E-461C-A184-9C21F8CEB8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C48F9600-62A2-4658-AB7F-02B9FEA2F2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314F5E79-6920-4D73-BAD8-D7D1D4EB38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A028EFB0-CBF5-4F07-8143-EE94E08E30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5A5B73F3-DF6F-4840-9569-2A20167B6E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B79E013D-80D4-4FE2-A45B-35772170F2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A1BFD751-1E53-4CEE-AB43-1E7DA3885F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C60D7DC3-3FEB-43BF-9295-604D54A9B1D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B70F1138-9B64-418C-BD24-F9A35D1D2B8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A4864250-D8F4-4C35-9E0C-D2AB6AEC0B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793D4E2C-5428-4F2F-A353-081C48550D5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A80606D9-7F73-49F3-8CAD-AAEEE15A81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D4BB27E0-950C-42C3-99D4-E3C70768B19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7D35179D-6528-4FB8-9B36-8DCB5AAA4A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6A520E5C-04BA-4110-B49B-5A47C11B89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200BA243-0C03-40CD-92F8-F4E62DD0CE3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1930FF1F-7E65-4DE4-988D-2184C71956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20DDD30F-4521-426B-8A8A-5AED8ECD60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4D0A0074-6436-4A95-8D24-D209E50A0B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D7728862-1DE4-4BAD-B547-26F9BAD937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5C38E0D1-B349-400C-B232-4A9A031C7D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F93BCEA3-82DC-440D-AB4F-D2AA367C05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850E97E0-87A8-40C1-97BA-DF4D3EC308D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39F2C6C7-56F9-4AF9-BCD9-2A8CEC76EB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3454F7E4-7670-42FC-8AA3-1D10C6D6B8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C7F25522-A29D-4B0B-A641-1D1B21F0A3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C36E1DD0-AA1B-4207-B04F-3DF0E89AEF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9840FF33-AB03-4C38-8CA4-F40D323FAE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616B551C-25AC-4CCC-A38E-794F064DAC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B5D031CF-6F39-48BB-976F-76CE2EC624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14E3FF2C-B1A1-42A0-B5C2-DBBAA67DCC7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DA8EF51C-F3A9-44EB-B7F3-6CA3BAEC75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6FBEAA53-4C29-48F0-B720-2DAF35703B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B6D0AC2-DF45-482E-9B2B-1047BFD7E1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7B9AE679-EB8C-41E2-8E58-815300A254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292EA8B8-C7E9-4899-ACCD-0D877BB5F2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E5FE412A-328D-47F7-94C9-A4B41416421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5A9C004D-3617-49CA-AAF4-71107BCA9F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4A009AE1-B9CA-4F2F-9E0C-E6626D6D8E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C175BC93-8542-4BA1-82C4-91B4702DFD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52D58395-190C-4E42-A96E-5696DAF893D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4F06D3A6-EE76-4D06-8653-4F2098275D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6CC5D289-006F-4180-AA4F-D7D17411F8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37FE0BA0-477C-4383-BE47-7D1119634AD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768F0E44-10E5-4535-A3EA-5352CC3C9DA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D56E7636-EE71-40B8-A6B3-E21C03958D7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7F147655-9D0E-434C-9779-2C914AB33D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96AABAC0-9F11-4D31-8926-88671ACE3E3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D2808732-753A-4FF9-97CA-501E310C2B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BE741818-9930-40F5-9001-E301CCC81D4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0EEC6653-075F-4EF6-9DFF-722B674E87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7745792A-FCE1-4ACE-8F8C-10BCBE9545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005B6B3A-EBB1-4B84-BEE4-5159A52723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02310A66-C015-4225-A4C9-5D4C4B28A7A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669E8749-BAE1-41E2-84D9-EE204CC4E1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FB9EF287-A3DC-483A-A148-19E0806261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5C737544-9454-4424-8A6D-96647FBA6B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365CF117-9EF2-43BE-AE32-368F47F40F9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B0172822-4275-4C5E-9810-7DC5895BA1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1550DB47-2508-4F2F-B868-9BDF9FD940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41A6793-5CC2-42BF-8D9C-B6D8485592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049A1991-DFD7-4EFE-B62F-97BEF22398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38CBD083-5BAC-445B-A37B-60096E199A4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1BFBEED8-2D32-4003-A567-0951DAE737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4B49CE71-F615-4994-8C21-34C3A5A22F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11FE91F1-A433-4859-A51D-35A6D903832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E90D1EB1-AE36-4397-AC4D-C201BD871C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B0E7A4BC-DAC8-4F3A-9765-F4D89BEAF0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648C5CC4-26EE-4A05-B975-DEBAEE8F045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485CF415-9F2E-4DAF-AD5A-82A330D6E3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87D5DEB0-DE1E-40A8-AF2A-EAEF4CB260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8FA1EC7D-1207-41DD-A701-DBD57C72759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475FA525-E5FC-4733-B8AA-7CCA041517D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CAA5FC53-2650-4D3B-BCC0-1223309EB3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19C2D456-3916-4BA3-B436-64FF72E18E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810779BC-39F9-4D05-8825-4571D148C79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D2F8CF21-0D62-4D26-B222-35214B1B7C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AB7FB804-B34B-4231-B415-1FBEFFD79B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C4EECAAF-2481-4764-A205-C3EDDB0F6C4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CE368F04-5709-4143-8433-E7C435733D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90EBE37E-9E77-4E5E-AAD7-5DD568155F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13CA8CF9-50C5-40C3-86BE-2FAC45DB58D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2A54EE95-B3F2-469D-89C0-9A66D1A937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0AFB4ED6-45EF-4316-83F8-ACF3F8A90B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CD440CFC-0155-4200-95AA-D10216AB75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8D85F034-2EB2-41EA-B5E8-661C63974D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F14320E4-9348-42B8-A414-4DAC14CA8F2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A2938C8C-71AB-4E99-A04F-1417ACD92E2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46420122-FD1C-409B-A22E-96015B83D7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B082926E-4793-42AC-B951-629341EF68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9B579835-042A-4132-B9A6-8088E4F999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4C18FCD4-29E7-4F1F-82D0-F9DA8B7E14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62AF4B10-AEB7-46EE-A9E2-0CA46BD2874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F96B0BFF-8154-4CFF-9FEF-AD5ACB43D0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E45E96AE-7D18-43DD-AC53-0B60D925A9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6D75933B-6DF9-4792-9793-07BECB16B5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72B6303B-52B4-4415-88A1-19E6B183F86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74825ADE-D6D5-4CBB-B9E6-5338A6B72F4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33A9F8DF-710A-4976-A09A-5A67840733A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1DF64DED-0AB8-4722-B532-37395795431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F5BC9FD6-CE5F-404D-89C4-E11E3B22931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A23EB388-5991-4DE7-B39E-028922C1FD2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CA6AAE19-7A13-4EDB-A96A-C152431D112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143555DC-321D-4DB3-8AD8-0B065B785BA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5B8CE940-A5B5-4601-8FF4-903A58D8854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C1E86B99-FBCD-4C08-B64E-92E96EF8CC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56C70848-E736-4C1B-A0E7-CA80108730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A3A1CFCF-5039-4FC2-8443-9BF1482045B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950AD625-DE10-48B3-BC08-79EB5EC16E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34EED668-84D1-4FB3-B749-1EB20891D1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9AEF74AB-378A-433B-9563-CAFD5D4EAE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0034A2F8-030E-4403-BBBD-71FD8984AF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44D031B8-D8CC-44D7-8375-EEDA456003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0486BCFA-2193-42EC-AB46-E9CDC659158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EC67A694-0455-4F89-A3C1-825A0080FC7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C4EB2284-7C8F-44A3-B28E-0ED16862407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55798FBD-8312-445D-A655-43C643CA0CC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7CA64F0D-4282-4E2C-B95C-783F9A31016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1819C5A5-CD91-4C20-AE51-ED6EB2EA44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71BE32D5-24CE-4D06-B12C-5799FFC242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2C00151B-18B9-48F0-B5BC-E016529E961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2A329A42-8ABE-4D3A-A7A1-920F77EE5C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80555F46-595D-445C-A554-4B7A5848DC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F9A20625-8922-46E5-947F-5896543345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DCEA427D-34A9-4E54-AA1E-625C0F5DBE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ABEE7F9A-4465-4D9D-9938-D21C504948C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5CC82C9E-5A0B-4E7B-AD31-2BA894C5BA4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DE1309AB-013C-4C4D-A098-6378325633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A62DF41A-D453-4053-B784-B61784B7DF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EC56428A-967D-49F1-8356-26CA924AA7A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E410512A-49F0-4347-83EC-2B2481B9EA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876A4390-1040-4ED5-B6C0-67BF4A5690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B81859EC-301F-431C-9A59-2D3A05FD70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A7BA6EB0-816D-46F9-BA6C-16548B8AEC1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C80E9F54-41DC-452C-849B-73BEB35D7E8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08CF1E1C-0DFF-4F02-8CD5-702D8DE077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A9FCCBA4-C8B4-4F20-99E2-C49C9EEAE9F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3DE0FAA5-B3AC-484F-AEFA-888D1F9C7AC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D750E3FF-746F-41E7-B99E-9553BA57870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C1E39A31-0D61-4861-80B2-338FDD16E3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C94B864E-53BC-4BDA-90F9-71F32FE7A1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A59A5C0F-B41E-45CB-A329-F620E2BA672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20F89A4A-F9B4-45C9-82D4-CB8B19878A2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865E6BCB-0EFD-40B8-B48E-293CE0E14F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7C00AD02-3E5E-4DB8-A0C4-F5BC360ABA2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D20BB899-E78A-4F87-9E65-B50C17C7F0B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FC631181-87EB-4FFA-B3DE-D3DB267C7E5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89A55EB8-51DF-4380-A65E-8E599E1BB12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99C1F07C-319D-4CE3-A966-BC5251A2E8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D1F35DDD-ED4C-4A82-92EC-3825BB495D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ED317C2D-F8B6-46CE-AD38-98F3FD930AD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5ECCD102-63AF-4D23-861E-96ECF5B0EE0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D4176B4B-FBC6-4DD8-9A66-241745D2A4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3BF6D0B9-91F2-40D2-9995-B556B732571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7DCEB9BB-F0B1-427E-BB2A-370509B8AB9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42F524A3-1823-4ABA-A7DE-B6FAD90B94A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2617AA96-4A17-4069-ACF1-A7C3B5AB79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FA872928-44A1-461E-9D28-C7FF0F9377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12FE9D5C-121F-4CF4-806C-3E13B59C88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FCE74AB1-7BF5-47B9-A758-8903708E27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FA83BA0F-15DB-47DD-8A7A-DF3BB47133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9B50CB46-8EAE-439F-8121-A74F5B6B7F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1F9A40AC-6F0F-4FCB-91E7-79A893E8F18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6FA3B441-DDC0-41E0-83EE-434AB8899E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0C84F84C-8106-4005-A550-6132203907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86B6D403-4A8A-4B3A-9358-F855EDFE25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BFC3E096-725C-4847-9D3D-812CCF601F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B9256167-E32B-4542-8E05-0D79660A93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6FF0FDA3-3675-4B81-B7FF-687195BE14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FFC6AC4B-B9FD-4755-B897-7CED3B43907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62EA6BE8-D844-4BE5-A698-F98676893C0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F4A10DAA-52FE-4EF5-B02D-D041261B882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4818EE21-3E53-4376-B6EE-A2B994BC47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E4338FDD-F373-4115-9A90-014D0B997E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9D3062FD-A81C-4BF8-A1B7-87E1497794A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DCBC73F7-2BDA-44C6-A4AC-BDF58523E9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C7C6C445-03FD-4429-A6FD-3BEC95177BE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45188E29-A456-4226-BCCF-06410EFBE92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4DA8BCFB-B6AA-4839-B1CC-C85C226BADE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6C4ED531-1C69-4EA7-8CA9-432512C7E1D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6F68B336-5ED8-47D5-81E8-62A6526DF6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2DAD723D-4329-47D3-BBAF-BB55A15D25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0CE267A8-B602-4FEB-97FB-6298D8F1B24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2446DF70-4594-43AB-B151-3FADDAA0F7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76D99161-B66E-4096-94E7-FBC8AD9546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D6F86DE8-7D6E-4EF1-BD60-BE202DE7ED1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C2B2AED1-AB96-41DB-90FB-947F949604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F287EB7D-A239-4274-8A20-A6F549DC33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247A0CD7-B2FB-4D83-8082-F78CBE4879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57B6B740-0129-4337-BBA3-30346AA3EA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F21DFA7E-8FD0-485B-8AA7-BA3896A9B4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94250205-5CA8-43BE-BB9A-81022D7442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51BB3851-387D-421A-9A59-DE2E691ADF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998EF2A6-211C-4DB6-9CF6-2D66C5D3B7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9CA81D3B-5038-4C8D-AE77-7451483E7F9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8BDCB807-E6B2-4E76-B182-D9B2D26011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FBE4430C-2E65-48EA-98CB-F3DB2588ED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45D177BD-3B24-4F8C-8275-082BD76E39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3A2AA574-A09D-4E90-A1C9-E9D007A1077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F1D53BAC-18E4-4012-A8C1-7573B6F598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59DB9A5E-5A5D-45F8-95AA-3CB649C904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9DD10845-39B8-42E7-9905-89886298AA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F8EB4F50-F0F7-4C9D-966F-A780602B94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41FFF8A9-3298-4797-B21D-DC129B5CBC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39DC0E60-4E55-45F0-8E24-23373AFC1C7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A0F14866-B0D1-4CCD-90AC-6C557C4787B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4E856AEB-CD81-4C42-8B39-E544F65DAFB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9E747870-33E2-49B1-9DDF-A5A78DB361B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7AA35406-382F-4ADF-892E-2371B26F13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7506982E-FA07-475F-AAA8-84A76652C76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FAC60D9A-F92C-4E93-B3AB-9C7FAFC567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CBED2D67-3B16-4954-8A27-AA9316FDC1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75A2E36D-9174-46A7-9FD9-06B563747B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C9FDC4E8-0AE6-499C-9C77-9BBB32D91F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8EE1417F-386B-43E4-9FE7-86288FA817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7CD8388F-A3AD-4FAE-82D8-B957297152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47271507-9DBB-4DCF-9928-FC91F242E3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33EFACE8-B4A5-4E66-8869-D424A245B5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148F5CD2-2181-4AE7-BAE3-D0145BDA13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3332E911-A3EF-4851-94D6-E3DC8261828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F2A53214-3C55-4775-A1EE-1B882505B0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102BD808-FF3F-4A9D-8466-97A975A476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269B3752-ABAE-42C3-875A-369F23286E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5A6446A3-1A48-4F8A-845C-822D451B0E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D6CB44AC-C700-4E8E-AD28-AC9AC647AD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D15110BA-4FBB-45DA-A6E3-050DE78909E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C15E160-43D3-4ABC-B828-79BB46D5B4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655385AB-FD7B-4A91-8F28-F76D49A4DBC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A6AEB024-F290-421E-A24D-B2C8C5502BC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77EFEAC2-A5AB-498B-94E6-A6BE8003E6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B6024099-C3FF-4007-B24F-09164E7C6F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F2745475-1A8D-461F-B2F3-3D04A58B7B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B9409231-5A99-4C38-B96A-2F3450D6F9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B32CC257-C719-45DC-819B-BB3E93FBDC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9EB5EF44-AB15-4E2C-B710-D9A6100D96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D78BB950-5EAD-40F0-8E34-EF61CDA8B3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357C8DD5-F984-4E4A-AAB7-25FB4DDF60D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24C0FEC7-B2C7-47BA-84AF-D257BC8D7E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0D2FADFD-4634-40BD-BF6A-DF0CC95FF2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97F22617-B3A0-457C-85CB-3F837A0294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1B112982-B9EC-448A-ADD3-ACCC5DC2BAE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A0D0F8AD-E0F3-44B1-AD4D-3E7362FC49F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226EDC7D-A26D-4BBC-977D-A4F1147D601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B5DDCFD2-C40B-425F-8ED2-2EBF81E5A3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1E551032-9583-47A3-A0D8-1D70507875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291BF1C3-34B8-412A-8DFD-966BC9A08F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48C440FA-8B92-4B7F-A5FA-02E3FF49B2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BB120440-8D58-4F8D-BC7E-665B038ECF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E4ACD0E9-75B4-4323-9FDC-7E506010C6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8B222CFF-FA10-4C54-A9F0-C89A771FEBA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229215C1-9B04-476A-B770-618B8C381DD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76A9D9F9-06BD-4290-9406-7E7FC9C157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BCBE1B9D-6CE7-4111-B4B9-F9BBE074BB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F92ED534-6675-4BDA-8371-0AA08FFD74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52B07759-AF9D-4FC3-BFA8-DDB28999487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D777EBE7-F211-4356-BD3C-39B3C7F54D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9BA7A829-2620-40A4-BDF1-85D554CBBB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49055CB7-990F-4D96-A850-41CED20FA3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7F78C5B8-547C-461B-B8EC-EB3EE8AA9A3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B879F550-7928-4FF7-818B-00E1D0105B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35083750-0C18-41EC-991B-602801F626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94AEF82C-7350-441B-BD79-53393A4280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D8542784-740B-44E4-A55A-CF7469AE997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CE094828-7BAD-4CC5-82C8-291443CC40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F00D00CB-5625-4F85-855C-F7CF6FA6E3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D5CD3D8A-E8AB-459E-B02F-048431A930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AC075BB2-E315-4BA5-A816-4EC1258978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46AAAE3E-7C05-4B9E-B074-F7FF52BF5D1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02E98207-315A-435C-BC96-995FBBAE4A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4F05E44E-0923-44F0-BB61-7CCFD09292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758349DB-6EBD-46F2-B2C4-3F4CA89013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D88B8A93-28C0-4575-9C5D-AB89780F92F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4D420000-D593-4D61-9975-6EB68D693F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B70B05A4-9E43-4B22-A89D-9C55BED751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E1F58F1F-0065-4D45-8213-4276E6D1E08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44E3EC38-D68B-45F2-B8CE-0729CB59FD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1F67571F-2DE2-4AA9-AA78-163DEF7BB7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09B0895F-8862-449A-8E75-B1E2875C6E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2278CCE3-D5DC-44A1-8893-312AABFB7D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F2DABFA4-5FB7-4EF3-B7AA-A60A19C8A1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534DB113-79F0-4BC3-BCFA-C2A52C75A43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10FFE2CD-B81A-4804-8117-A1B0281605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720FAC39-D42D-462A-BCDE-A290DE1A4A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775FC02D-333A-441C-8FFB-C443EA7F58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912A0626-4759-48E5-9596-5660F250530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8ED2B90E-FEBE-439B-B3A3-70E15741A1E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8F976F0E-0936-42B9-92E6-FA6BA3C46E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D6BEB387-1776-41C5-912F-10C5ED9F4E1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52601088-9811-44E0-92A6-1DFD92D875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C9DFDF44-6DE6-4CAC-96F4-FDE2D9D5EE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93D8750F-4158-4B68-9AB4-6D753C8A107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C7F5410C-C0A2-4A12-AA18-AE259575C3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1B4B5FCC-4366-4083-BB5D-1DC540FEEF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B700C1E0-F240-46D4-8B8E-758CEC27461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1F3ADC52-2D76-4C26-AB4D-E38BF4EE8A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D01B3658-827A-4BE5-BE97-87D2D42FF9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724A450E-1A21-4A4E-98E3-2F27358FC4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5CA34B0D-F26F-4005-9948-5CDB15212B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2690289D-74A5-4D48-98EB-FD2666DA9D6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99BE0963-3802-4B78-8017-64051BF6D8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1673D94E-1AD5-42F2-82A5-988257EFF07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2C4F4DFB-EFEB-4E8F-89EE-CE90AFCEE70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A301BCF1-6829-4234-9D3B-A5DAFE1632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846D23F2-FAE4-4B9B-9210-7F591078698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C6A9F75F-AE37-4D70-8DCB-5E45F79FC1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CCFC39B9-9FB6-40E7-BE0D-AE7F6326C9C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FA3C5490-1667-4399-A780-76AD535E8D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09BF40E1-0611-4154-92CC-6D71288DAB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3E6AF32A-20EC-48B2-A36D-AA5405F119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495ED24B-34C1-45D9-8BA0-908D836B55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56CAAD97-49A1-4DB4-AD63-ACB8D164E4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5BBD29A2-FDD7-4046-BE78-69B8A4201A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0684DF93-9121-452D-B40E-6D60B344E7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278D9CAB-93F4-4A7C-B8F0-8F1B590171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68B45935-43C4-458D-BA62-EC514484B8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B28C801B-0711-4C62-B385-369B7ECCDB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75AB60D9-CEC3-4A6A-B320-638EB32761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F4179682-6F80-4F1A-9D4D-185AFCDEA64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604A74A6-8EC4-48BC-871C-5DED680810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63278E01-428C-4F89-A4E2-0DDFD218A3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6C0CB585-0ADE-4541-90EE-C1F89DF690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ED4A733C-8AC5-433A-A15C-9CFEA5440D2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15C994AE-535F-47E3-B36E-77BDB241522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D5366CB2-CA12-4ECD-BE80-3DFBB747404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2CD58ACA-C62D-4238-8D54-AB027ED21D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D8CB71F7-46ED-4056-A40B-901570A262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88DBA2B8-7659-4C7C-BA03-A78883DC0C8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D937100B-02F0-4733-B7D0-4E4321A9FB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DB5120D2-CC54-494E-BCC2-18E47CB939F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8EB18A3B-403D-434F-95E1-EF247B8BA18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D0C65089-2686-4809-9900-6D591F8EEE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9EC97C60-D081-46EA-9DA0-15A1003BF2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6E722A31-755D-4FB6-98B4-E87B33F81B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A6104F18-248C-4CFE-A57B-5A0544208E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BA8F3D67-3762-4414-A623-3EFEF7A51E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2F5201BD-EDCE-4AE5-BF93-A994BD1D19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3B9A2EE2-DBAE-4B89-863E-C885E22586D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C2EB3682-A712-4BED-AF68-26FAD58758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490C810B-F03C-4FE1-B21F-9421B10430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39158785-1A83-40BD-BD4C-E8890CA5B42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84522676-E15E-4780-8A61-B5820A68BF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6701B1C8-DE66-445B-95FC-E4B85FCC18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5BFDB63F-060D-45AC-9810-318E070CD0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5C7ABD4D-D809-4B25-A917-1FAD1FA8F1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63426C97-B654-45C9-AECA-1FC060292D3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93A9C061-B2DF-4A01-BFDF-8AABECFB17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FFD8C063-4427-4972-9F28-AA8B54AFBE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564108F9-0976-488D-8E1F-B956851100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B5D0449B-32E1-44C1-AB8C-241BEB139F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2499CD16-4A3C-42FB-9DBA-0969B55C2B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D0D415A8-7DBB-4D23-93BC-52213B6639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7E219732-76C6-4607-95BA-3B7FB3DB6D9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C3CB667F-7751-4102-B7C0-42BF5AB4EE1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CF7656A7-4EAA-4A1C-AC01-41079A9AC6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46274000-2A80-43D7-AE09-A77E3C6D0D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EADDF5A7-CC38-47D5-A05B-D157AEE0B39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F880203B-4DDA-442C-A4AF-5BA70236E29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38A9E479-5DF9-4B5D-B379-F8E3C2C53A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A4F5CAFF-85B7-4D79-91D2-7E9DED18B33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16FEFA57-2A2D-41AA-86BC-B7964CE960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D24BCDF7-E995-44CC-BD82-C8200AC3EB0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2DC95295-D3C7-4126-AA30-FC0536644C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B5B35EA-8EBD-48A5-B309-BF013EB450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09F825B5-7DCD-4DD2-8A44-A2AF9A5A5CC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FAF6C3D8-7CE2-4913-8592-97E53AA2512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BE61C167-12D2-46FE-9EA3-1966684075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788454A1-2BBD-452F-86FC-DFC3D593D5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179F09C3-7400-4FC7-869F-6C722B2755D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90FA8AE1-1FC2-448B-89F2-9F3B7F51009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5855EE70-E503-4C93-921A-7B6DDA9198E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E527C3BB-D2CA-4DC3-A247-5F368E0CFA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07F506F0-C8A4-4D81-8DC6-986620D2D65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E11DC7B7-0D5D-4975-A960-038A51964E2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1A61AD51-F575-4DFC-87FA-A0AF00728BD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BE2B325B-E251-4947-A76C-9CDE77E34F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B0E2A31B-5960-4FC4-918C-8C2D61E0B9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78FB3869-7794-4840-8900-161198CEC6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27590DBB-6F97-4DA4-B505-CF1D9D3070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717C0C22-F9B8-4F47-A826-3D9B5ED5757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EA3FB4BF-5D0C-4837-A36C-7EA1FDCC76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ADE2AA22-6017-4968-95E6-47ECEC060D6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3C8C4773-2A11-42C3-90F4-23FF8E3E7BB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AF005072-CB7C-4642-90FF-690DA1A64AA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341E5E89-0038-473D-AC03-9C5486B4DD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41AB9E92-9A0B-4CE6-B2F8-9ED9E5D5C9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E225EE10-4A65-4399-8E1B-8AC2F6E85E9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75414FD4-BDFD-4950-971F-E976B583B12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9F4AEC8E-7A4C-46B1-834B-E40FC13E4DF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754495FB-9A8D-4850-8D6D-AAF6E50E02F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CF4153AF-53D0-4662-BD98-EDF2F5A870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8476DD45-918F-4A10-A7F0-3325228B45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B23D4905-4F81-4434-8E3D-DBBED8E98F3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0449EE3E-F417-4F3C-A33D-9622E16988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A64F9C5D-4DBD-4801-B7EE-8E29333C20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B63BF104-06C0-4D97-8DA3-DECF199103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3BE7FC03-A16C-4F49-BD39-A23EA5075C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B0B7437-8AF0-46DC-9538-308A3702EB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A14942C6-D002-47B3-A254-57BE639C17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3BD0ADA4-8576-4A6B-8227-8EECDBC20C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F85F7982-0310-4E71-8D0B-236CF039F0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182CE009-1962-4021-A8FB-603A203C4B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4ED890AD-576B-4F06-8A17-3952050CF8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DAD3AD3B-E1A7-45B7-97AA-CFBE253002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D81D2097-35EB-45BC-B5F6-56592B5A900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9A3AE7DD-EBA4-4F8F-A062-A9584D69545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0FCE8E0A-60F4-4BA8-AF7B-0A0B9B6313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8D46C4BB-8CA0-406B-9162-03CA58BF3D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310CC56D-EAF9-4725-A633-39D3A2ADEB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C1AFBB2F-C9D7-4355-9DA0-F322649989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F74EF55F-B7CE-4F37-B0EA-ED329D6785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83F623F2-C404-42D2-A2B5-9BBEB59259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6BACA08A-F0E4-4D3D-98CF-933F8A30DB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2200D563-1019-4B71-AD94-07766C796E4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2ED833D0-5DF2-4207-BF0F-6F7BD6AB576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72CBDFDF-9AFC-4222-991B-420ACBFF4E6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EA5C1BC4-6AEC-4120-B05F-04709E9D6B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D6D897E0-36B9-46FE-9BC6-7D8572FEF7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5A0BB453-E769-49B1-93AA-32C30C4534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6960B4CB-2E77-48C8-87F1-4713CB0B40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35B79FA2-377B-4FDE-BEFE-B3AEB0225CC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1FDF2FB1-2041-4306-BA6D-DC7A6EF7CC6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B4BE3F43-6657-43FF-84E6-2DE2E0E7C7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D29F3607-10A7-45BF-AB8A-65569486228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A7FA80AE-2E1C-4FB9-9DCE-4CAF63FCC6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EE7B417C-5533-4E51-A245-F89C3122476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668A9D20-F1E8-493E-9E1A-9EF273D85B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EAFDEBD5-6304-4974-A337-7BCCE204F0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84BCF785-73C3-4F8E-B68A-5AD06C043D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2A91D0B-C3FD-4B78-8CD3-9AD82D7354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59A919E7-ED20-4DBF-90A5-F85503B232F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0DABA797-AE87-4902-B03F-FDBECD16BD7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AB9A32AE-7CEF-40DD-A9F0-D5099F37F7C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71DC6200-B695-437F-AF3B-89D85BC9505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47CA5CEA-5FD9-49A4-817E-7C8954095A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653AEDA0-E673-4081-86E3-694965CB2F9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53B91A56-2A39-4B09-8529-635141908C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EF4DBF21-BFB9-4A1A-ACFC-9EDD2B03FBB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AE4AED64-9156-48CE-A941-0F8E28791C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5F423B59-F24A-486A-AEAE-A5860174443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11E157A3-C38D-4CB8-A406-E27F6675B58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AF6C1FFB-2A49-4C6A-AB76-77658D8C1D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8F2B868E-A2F1-49B2-BB96-1E2A17809B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889B3DCB-5356-4780-939F-96322143E50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D0311F21-004D-4C97-B2F7-51880698D82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5873EEEB-50A6-4B3B-8529-4A0DE7B8FD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ECA90079-0D72-497F-8970-DA8F8226EE8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4C59785E-98AF-4BFE-901A-81BA0D87023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8CA146A3-EE06-4A94-AD96-0CDBC8DD92A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780F464B-21CE-4B9B-8E5F-A0390CF384B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E1F53CD7-DA82-4D16-8FB0-CE95D8297F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E0BEA345-6942-4C6A-BA86-9A8F13E58A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42ADDAE2-691F-4618-94D3-7CD86980B69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726B463C-63C6-4899-868B-EAAD5A4CECC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E314E1BC-8188-4C2F-AA42-C724BB12BDD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1896C9C4-EE1D-4339-8520-FA5B371611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ED9E1C4D-2B08-447A-B045-4C94DEB69A4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E7188DE5-1535-422B-A788-BBC375FF3A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4723EB13-E257-4D4E-AA06-AE24B3D31CE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2E5B0F36-E3FF-4A1E-9EFA-650ED6B0CB6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9ED653A8-208F-409F-931F-C9FB1500A1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7380E8D3-F001-4667-BCFB-5E46F8FB3F0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463E7DDA-2EFD-4FF1-9494-0F45AA4723B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348509BA-1E8D-4751-85D2-D240A3A41A6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A77E46B3-830E-43E6-B43A-C9C00BCD57B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BED6B99A-D435-4831-8C0E-882F4C8915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B292BA28-F76B-40B0-B6FD-620647E280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5EE3D066-5FBC-4959-8CB2-194EBD110FB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9E253DF2-44E8-43C0-96FE-734F7B893EC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1A3425DF-0449-4B04-BE47-2DD5589B46E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53CE33BF-BEE1-4FE9-88E8-8E974DF14A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9DB5A647-4EA3-4178-9D8A-C7E8C4678B2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DF5F949C-E26C-4AC0-8B57-0D905988B1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35B3C30E-848E-4AE4-8521-2C8ADD279D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35E10401-B71C-4DA7-A8E1-92947CF7396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E04B5166-5191-422C-A14A-C4C1C8DB5BA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48EB7266-DB2A-4799-9113-2333E7D996F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856A0BED-FC8A-44CB-938D-06CEEF3911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BEFEE2AF-4513-4551-8E42-8D54B9DFC8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5681A858-EDA3-4D12-9789-0C02FDC76A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3E1494F7-D759-48CD-BB88-CA7AE419E3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D03877B0-02BA-4120-848A-552EFF9501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C6B9DE09-CAEA-47A5-9B07-35D76177D12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44D0C043-37FB-4943-967A-45F1C2559E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60E208DE-B39C-441F-A40C-73DB9C13509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E74498F0-1D9D-4330-8885-A3AE82BA8AF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DDCCE79D-ED7C-421D-B17D-CA2B38399D0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C740D66B-2907-42D9-9411-B1AD969D91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5A75164B-E068-4CB2-BAFB-AAF2C04D370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E97FF443-85CE-4005-97FE-2B3A6057C2C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99E1B22B-BADE-4650-A7D2-AC6EA6CCD76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83C6E4F5-1500-43E0-94F7-91BC8314AB6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5E4DF913-BCCC-4E43-8BAD-29E1E46164E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216EDC9E-433E-4E70-804A-D3FECCD3330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3BC2F1A4-C4ED-4B3E-9176-9A0273E2C6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BE96B031-DF55-4C0F-9343-4AA03A492CF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8A4A5F5E-EEA0-48E4-ADCD-655416E01B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F7C3A209-BF1C-4B2D-9F2B-6953FBE6993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AADDED58-6330-4C81-9061-FD07E4A3A8F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7042E8DC-C652-4413-9BE7-7DC69A51012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A9EE18AF-911E-4EBC-89F2-7A2A2F7290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2C172D58-42ED-42C4-9862-3F85D78A5F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E29415F2-2C2C-475E-AF21-3C61039E4BA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1E95DFD7-B917-4B41-9EF6-F88D848DE62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CB86176F-CE8C-4727-ADE9-BBD3AF5D6AE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EE5CFA56-2057-4B0F-9B8B-57DE7919CE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1885ACE6-10A7-4F2F-844F-8A46E57418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1BC6229B-DCBB-47BA-89F2-AEE106B262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4A2987C4-52F0-48D3-9E6A-12E6380A71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E4B1A2BD-A3DD-4FD4-AB52-D0ACE604A40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0C3101F8-3BCE-4248-995E-852766CC28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3420D5E0-2935-432E-8167-0FDA9DA57AF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C6E44EDB-7787-4C5F-8828-713CE3EAF9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23391F8D-F5D0-43B7-B4C3-5AE2D83A2F5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7A27FE42-0F3B-44C2-AA9E-2CD23B483D6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E276027F-5DD2-4457-852A-B6FC922DB9C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D54DC9DC-A024-40AF-8651-7EAEF3E67C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C7434536-D27A-4B6F-8297-366508665C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2230FAF1-D4B4-495E-82CB-AA514B3E7AA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F2B2B46A-F731-4D93-BD2D-AFA6BCFECDC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A0271C13-022A-42F8-8267-9FCDF15109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A8974DCA-2DB9-48F5-A42F-0D03FCBE0C5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0680F59A-2838-43FC-A181-8E059E954B6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CD8E44E7-890A-4941-A178-485929B898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5F73896A-0F65-404D-9075-12F1EF0846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38AB6823-65B0-4A5B-9E6D-94A24356DB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6F3932A5-618F-45A9-9B72-6D2F1A3E77B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C9D57430-FD01-4FB9-AF27-ABF30F529D6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596774A3-EF20-419B-88A8-063EA0CC93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8D05C79E-6E44-43B0-837D-5F69429730E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81A22B50-764A-44A4-BCF8-D020FADE080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6E7F56C7-1697-4654-B0A5-9C04D278770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1562A939-033E-4CC6-88A8-198CE6A5AED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1DF4B004-A36A-4905-A00E-9AB9982AF0D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4486FA3A-166B-4F91-815B-D3E192B2F5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E7CA485E-422B-4299-A14A-0FF80043704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6B2EA08F-E1A8-452B-936E-9F7E7BBC5C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5DD744A2-9A66-41F4-91CA-7AB814B176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FAA28473-637D-409D-8DB5-5152396B72F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798403F9-33C9-4EDE-A112-754710BBBE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E64EBD37-F8B7-40A4-AD8C-05B20F74A5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62980DF4-2299-423D-865E-C2C27CC1FB1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629F8128-5DA0-4851-9CC6-5B625D3B5C1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4216720-55F6-4EA8-9043-41E3FC2C2FC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3D9ABBCD-F394-468B-9611-297E1293951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05104DB0-7EB4-4A32-919C-9451351736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9C637AE0-A262-4BE4-9A96-B9C838E5691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EA67A012-708E-49AC-AF80-2F995CAA68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094E3030-8190-4C91-846B-A79D99184F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008B1797-BF42-4A35-B556-602288B7D1E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A2FD9465-74DC-43D1-AA37-5C94B3BEB7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8287C963-1B7D-4C1D-B5B2-C919DC8CFF6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1366418D-9B9E-4724-A8BF-E88CED10E9A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9E9640C9-B7B6-4EB9-9553-DBFFE0BF2A0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43921AB2-896B-48FD-8DDB-A24240C9391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272D68C5-64CF-4EA9-AFCE-4F6D8A7652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C6682F16-D429-4D57-A2F8-69334DD5042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C73FCAA4-B195-483B-83B2-781312AEB4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68D55965-955E-4529-9131-6B1388ABCE4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2332B1DC-D602-4571-BE7B-A47ACDA1580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01DA0CCE-DF24-4322-B75B-AE35FD52AD5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87477FF0-B373-4C2A-86E1-70A2AAC561D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8BBC31D1-E8CA-4DAE-82E2-857661D6D99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335CE26D-A1B8-42C7-B62E-1ADDAC7535D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787D27A6-AC7A-4CAF-A4CA-AAE76FFF94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241F7DD6-42BE-4C9D-A364-725E6306DEB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BDA0E049-BE8E-4D01-8D43-AD6C460B30E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B5486CCB-7FC9-4B6E-9EC8-EC971BA21A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DB922DBF-9B5C-495E-90C0-BEAF611E73D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D7899E8F-3553-41A7-80E8-845A7FCB422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E3CAB73D-6513-4D65-A68A-68A9C9F5133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B1CCF364-5378-42EE-8178-FCCAB08999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1732EAAF-FA59-46BC-8C47-459E49F83A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29A9F0FC-30DA-42DA-A5BC-A4DA315FE23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C7CD71CF-BB16-4D79-977E-F76D54D2C6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41BA4FE9-94D3-46C8-8C6D-2E0913F39FF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77337B8A-79CA-4F83-B7C3-A8073C560B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6F03828E-563C-452E-B1A1-74D0EF292DE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A8275EC5-32CD-40AA-BB7E-A6D29B74DAE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3299AD6B-A6AA-4E0E-A1D2-A0723178001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2FE93B9D-59DC-4EEC-B8AF-6F7C7ED37F2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97776807-1472-4CBE-A316-1DFBEE07CB9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D34B6873-ECAE-49FF-A717-B92A804A00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30CD6E67-FE10-4916-8AC9-F83313C055C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4B27EA09-1B1F-4DC9-8F91-C0C56ED7018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FF150B8F-EF39-4D5C-9B2F-6832AF11804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768639D0-6CB7-422F-9BF1-71B1F1AC6D7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8A32B428-3357-4505-9C04-77AE78E3CF4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90DE8169-A5B5-4279-BE55-429CC093B1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07BA8ECD-A074-409C-8C07-942EB9103C0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A50CE9D7-AAA9-4D9D-98C2-2BBD4349EC2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33E6F5E0-D333-4E7E-84BB-6C7318D8738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8B0045B6-167D-41FC-B019-044E46927DF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ECEF2982-0083-47D2-9A8E-3FA603576F7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C370F0A2-01C1-4A27-B5F2-DBDB68E44C1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5ADC6DA4-110C-4BE5-AD58-50EEC0C08DA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2DA3B12F-43C3-4D8C-B870-8F16A55F2B6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2BF844C4-529B-4C7D-B2CF-EE17E5AC728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E1D2D5EB-7EF8-438E-A69E-8EFCD606990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8CCD1B61-6AD1-47D0-9A6A-E849DDD5637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E1F8CD01-B117-4DDC-8C9E-F12E07B674F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8BE13300-5C5F-4C3C-8D98-F726B16492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AD74776B-20A2-48C8-91DA-05B5D7BB012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15A72569-CD77-4811-849D-BF781595591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40708E16-6DA5-48CD-A283-17B22DE5AF5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7F09E114-9189-4257-B007-83E93D7FB1B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AA8EEB6D-4B1C-4DE4-86CF-A5FB2FB6407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BA6CD06E-DA38-4AB7-8177-819BB123B8A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5BE1DC33-8655-4941-9D9E-BF68A59D645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F3F3B619-731F-4F74-8E61-33DB1CAEA52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9CEC68FC-49A3-4085-B238-53A3A33F195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306B6A8A-CA46-4336-9B0F-510492F2F21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3B8D9687-BF0F-459E-BEA1-8A992788E5C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CDCF71B3-483F-458F-BDCB-12C370A2EE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89E6C50B-DA2F-4258-9599-E389817468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BE3D8D25-74F1-4C07-9EAB-DFC535206DE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B3195501-F391-4D8E-939D-3B0A69109A5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56E7FBC3-9B45-44DB-A22E-5EC69C9B206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683F8670-10F9-43E2-837C-F75C5BFD7EC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DF851B0B-DC4D-49CC-9F28-E0FE4226026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C9851169-A67F-4142-8711-624A5563678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A359E1F5-81CB-4E73-B6E2-7D6650EB179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C29C22C7-566F-410F-A1B1-EE49D10B5FD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41732847-B946-40ED-B309-0C2DFD21CC6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FE55AEF7-E71A-4FED-9FB7-247B71D1969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06E03DF2-3089-408D-AE2F-7514A753C1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9A0086B9-C355-4BDB-87DD-99AAB10005B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BA7A339D-58B4-472D-9FFF-34AE5EABB54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C82588F5-3036-4374-AB39-84ED1BC4C53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25FC6FD3-48B1-4FAA-A53C-C30AC84A1D9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DF1AC953-5886-4C72-9D6F-14108C5D766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EC558D47-8BAF-4A40-8BCE-3F6374A761D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FE39D211-29AD-4885-BE97-43F98CBE35A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ABD2A253-11AF-4ACA-91E0-403446D40DA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B90F8FE4-5939-4B1E-AD50-09BC4498896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38536BE7-4E98-447E-8F11-2BD24DD03E1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CE431939-3862-4880-B225-8B43646DAB9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B55FC69D-BC85-42C8-BB9E-37740BDCFA6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3A67D0B5-F7DE-4A74-B93D-E49A4C31D31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FB758592-243D-4EF7-ADDA-6C734CD5A3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8F568039-6A2B-4CE3-BA98-D8748814326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ADBC7C2F-A576-4C42-981B-1B3FAE046C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945E313D-0C24-46E0-988B-913AD197ACB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C8A69560-A908-42DA-B4A2-B136298E78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DCA1EC44-AFEC-4CF6-A5C3-BA5B6A01D31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77FEEA1B-633C-4072-B3EB-AF8655E5EB4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A53473ED-BCE3-48E7-8883-28E3A74E445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88252D4E-1963-469C-B2A8-78ACAFE68C7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6D49A624-9451-44C9-9131-F9F44717BD40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CF1A7FE4-F969-48C5-9E1E-3508F5FB72A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12AD78E5-2F93-49F2-A643-E212C7F91A5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702BAFCC-6E7D-4072-B4CE-02D3CFE431C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CFC3A61B-2AA5-4B43-B453-377E3EF0B6A1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91045A21-C1C3-473D-A94F-A123B437FED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2E886480-B90A-43DE-BDBA-52F2614C0C4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9A62A5BF-14B1-4F7D-AE1B-17ED5F79F88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617271F9-E0DE-4A44-9896-A0C0A2CD0B1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540B9EBD-D638-4D45-990A-8098D0A33EE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431CC97F-0834-4E15-8BB0-A29B86CEF9B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B2E0388A-C68C-4370-A34A-07BDAD1895B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850F318E-487F-46A4-A821-79EB0BA8EF0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8A5EE6F1-6F94-4185-9192-BB2A59EA7AB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D0ED154E-B7F6-4A5A-A8E9-917D542B3BB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5AFAD301-909C-4888-98FD-7ECD3F9F870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449BF300-DD76-46AE-A37B-DFA5C257185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26A63608-3C84-4DAD-B41C-2E4AE73F7E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3122CC8-4CF5-4E4B-B48B-CC7AFB99C01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FA4130BB-7164-4493-81D0-19A86B687AA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008BE1E0-F951-4B85-96E4-68D8A58A0D38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B04806C8-78CC-413E-B60D-CECAB7C907F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158D40F6-4BCD-4BAF-89A3-54F45EADCF85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C99CA466-9EE4-47BA-8884-CBBC85F55BCD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900D3F03-CB71-479D-B223-1A87F37B6AA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7AD01374-85A8-46CA-AF55-C00C1A8F2817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9BA408D1-2D9D-41C2-9534-0AFE3B73663E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4E15D251-82E7-4963-8399-5B91BAE28A3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E5333178-6D74-467E-865C-CB622F37904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3FDA737B-3C97-4A66-B2E7-95400B2C22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986EBB66-61EA-451E-AD93-EF78E0B2894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8E13E8DB-05FC-42AA-969C-20A93A30E83C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B0EC1490-61C4-47B6-96EA-5229DA1E15D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A50A6E03-461F-4117-AD1D-6003D6F2B18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162E9F38-F40A-4F71-AA7B-A9D5201FABC2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0CEE7377-5FB8-49DE-A523-029C04D838EA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2BE26DE0-412D-4BF4-BED3-88B2A85992A6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0DFAD202-419B-4D5C-BC4D-56A1A5E11CD4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F69959F6-C57C-4F13-B882-95F46B6EC8CF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A78B619F-306C-4336-85F6-C932E8C60E3B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80C6F678-A4F0-4550-9E47-7DB47DAD5839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16FBA740-4B3A-442D-BF0C-466A965D277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  <xdr:oneCellAnchor>
    <xdr:from>
      <xdr:col>4</xdr:col>
      <xdr:colOff>447675</xdr:colOff>
      <xdr:row>103</xdr:row>
      <xdr:rowOff>0</xdr:rowOff>
    </xdr:from>
    <xdr:ext cx="184731" cy="264560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77C18DA1-18B4-41BF-A2ED-8371C4B3E613}"/>
            </a:ext>
          </a:extLst>
        </xdr:cNvPr>
        <xdr:cNvSpPr txBox="1"/>
      </xdr:nvSpPr>
      <xdr:spPr>
        <a:xfrm>
          <a:off x="5271135" y="62301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3425336</xdr:colOff>
      <xdr:row>78</xdr:row>
      <xdr:rowOff>173648</xdr:rowOff>
    </xdr:from>
    <xdr:to>
      <xdr:col>5</xdr:col>
      <xdr:colOff>889146</xdr:colOff>
      <xdr:row>85</xdr:row>
      <xdr:rowOff>125247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FDCA78EA-8FA8-4785-ADF9-F3FF77B8DA2F}"/>
            </a:ext>
          </a:extLst>
        </xdr:cNvPr>
        <xdr:cNvSpPr txBox="1"/>
      </xdr:nvSpPr>
      <xdr:spPr>
        <a:xfrm>
          <a:off x="3813956" y="27209408"/>
          <a:ext cx="2866390" cy="1338439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endParaRPr lang="en-US" sz="1200">
            <a:solidFill>
              <a:schemeClr val="dk1"/>
            </a:solidFill>
            <a:effectLst/>
            <a:latin typeface="Swis721 LtCn BT" panose="020B0406020202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46892</xdr:colOff>
      <xdr:row>410</xdr:row>
      <xdr:rowOff>90121</xdr:rowOff>
    </xdr:from>
    <xdr:to>
      <xdr:col>5</xdr:col>
      <xdr:colOff>958752</xdr:colOff>
      <xdr:row>417</xdr:row>
      <xdr:rowOff>45671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7E4CEED0-CC53-41B5-AE70-9010748BD3D2}"/>
            </a:ext>
          </a:extLst>
        </xdr:cNvPr>
        <xdr:cNvSpPr txBox="1"/>
      </xdr:nvSpPr>
      <xdr:spPr>
        <a:xfrm>
          <a:off x="3978812" y="92901721"/>
          <a:ext cx="2771140" cy="134239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ODGOVORNI PROJEKTANT: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 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 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>
            <a:lnSpc>
              <a:spcPct val="115000"/>
            </a:lnSpc>
          </a:pPr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Miloš Dragaš dipl.ing.maš.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effectLst/>
              <a:latin typeface="Swis721 LtCn BT" panose="020B0406020202030204" pitchFamily="34" charset="0"/>
              <a:ea typeface="SimSun" panose="02010600030101010101" pitchFamily="2" charset="-122"/>
              <a:cs typeface="Arial" panose="020B0604020202020204" pitchFamily="34" charset="0"/>
            </a:rPr>
            <a:t>Licenca br. MP UP I 107/7- 622-1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  <a:p>
          <a:pPr algn="ctr"/>
          <a:r>
            <a:rPr lang="sr-Latn-ME" sz="1200" kern="50">
              <a:solidFill>
                <a:srgbClr val="8496B0"/>
              </a:solidFill>
              <a:effectLst/>
              <a:latin typeface="Swis721 LtCn BT" panose="020B0406020202030204" pitchFamily="34" charset="0"/>
              <a:ea typeface="SimSun" panose="02010600030101010101" pitchFamily="2" charset="-122"/>
              <a:cs typeface="Mangal" panose="02040503050203030202" pitchFamily="18" charset="0"/>
            </a:rPr>
            <a:t> </a:t>
          </a:r>
          <a:endParaRPr lang="en-US" sz="1200" kern="50">
            <a:effectLst/>
            <a:latin typeface="Times New Roman" panose="02020603050405020304" pitchFamily="18" charset="0"/>
            <a:ea typeface="SimSun" panose="02010600030101010101" pitchFamily="2" charset="-122"/>
            <a:cs typeface="Mangal" panose="02040503050203030202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2"/>
  <sheetViews>
    <sheetView tabSelected="1" topLeftCell="A40" zoomScale="124" zoomScaleNormal="124" zoomScaleSheetLayoutView="65" workbookViewId="0">
      <selection activeCell="A40" sqref="A40:A45"/>
    </sheetView>
  </sheetViews>
  <sheetFormatPr defaultRowHeight="14.4"/>
  <cols>
    <col min="2" max="2" width="44.5546875" customWidth="1"/>
    <col min="5" max="5" width="10.44140625" style="30" customWidth="1"/>
    <col min="6" max="6" width="12.77734375" style="30" customWidth="1"/>
    <col min="7" max="7" width="19.33203125" customWidth="1"/>
  </cols>
  <sheetData>
    <row r="1" spans="1:6">
      <c r="A1" s="457" t="s">
        <v>0</v>
      </c>
      <c r="B1" s="459" t="s">
        <v>1</v>
      </c>
      <c r="C1" s="459" t="s">
        <v>566</v>
      </c>
      <c r="D1" s="459" t="s">
        <v>2</v>
      </c>
      <c r="E1" s="461" t="s">
        <v>567</v>
      </c>
      <c r="F1" s="454" t="s">
        <v>547</v>
      </c>
    </row>
    <row r="2" spans="1:6" ht="15" thickBot="1">
      <c r="A2" s="458"/>
      <c r="B2" s="460"/>
      <c r="C2" s="460"/>
      <c r="D2" s="460"/>
      <c r="E2" s="462"/>
      <c r="F2" s="455"/>
    </row>
    <row r="3" spans="1:6" ht="33.75" customHeight="1" thickBot="1">
      <c r="A3" s="156" t="s">
        <v>3</v>
      </c>
      <c r="B3" s="466" t="s">
        <v>4</v>
      </c>
      <c r="C3" s="466"/>
      <c r="D3" s="466"/>
      <c r="E3" s="466"/>
      <c r="F3" s="467"/>
    </row>
    <row r="4" spans="1:6" ht="27" customHeight="1" thickBot="1">
      <c r="A4" s="79" t="s">
        <v>5</v>
      </c>
      <c r="B4" s="464" t="s">
        <v>6</v>
      </c>
      <c r="C4" s="464"/>
      <c r="D4" s="464"/>
      <c r="E4" s="464"/>
      <c r="F4" s="465"/>
    </row>
    <row r="5" spans="1:6" ht="28.2" customHeight="1">
      <c r="A5" s="468" t="s">
        <v>7</v>
      </c>
      <c r="B5" s="95" t="s">
        <v>8</v>
      </c>
      <c r="C5" s="475"/>
      <c r="D5" s="475" t="s">
        <v>10</v>
      </c>
      <c r="E5" s="476"/>
      <c r="F5" s="469">
        <f>SUM(E5)</f>
        <v>0</v>
      </c>
    </row>
    <row r="6" spans="1:6" ht="17.25" customHeight="1">
      <c r="A6" s="463"/>
      <c r="B6" s="82" t="s">
        <v>9</v>
      </c>
      <c r="C6" s="456"/>
      <c r="D6" s="456"/>
      <c r="E6" s="477"/>
      <c r="F6" s="470" t="e">
        <f>D6*#REF!</f>
        <v>#REF!</v>
      </c>
    </row>
    <row r="7" spans="1:6" ht="27.6">
      <c r="A7" s="463" t="s">
        <v>11</v>
      </c>
      <c r="B7" s="82" t="s">
        <v>80</v>
      </c>
      <c r="C7" s="83"/>
      <c r="D7" s="83"/>
      <c r="E7" s="84"/>
      <c r="F7" s="97"/>
    </row>
    <row r="8" spans="1:6" ht="27.6">
      <c r="A8" s="463"/>
      <c r="B8" s="82" t="s">
        <v>14</v>
      </c>
      <c r="C8" s="83" t="s">
        <v>15</v>
      </c>
      <c r="D8" s="83">
        <v>0.7</v>
      </c>
      <c r="E8" s="84"/>
      <c r="F8" s="97">
        <f>E8*$D$8</f>
        <v>0</v>
      </c>
    </row>
    <row r="9" spans="1:6" ht="55.2">
      <c r="A9" s="463" t="s">
        <v>113</v>
      </c>
      <c r="B9" s="82" t="s">
        <v>78</v>
      </c>
      <c r="C9" s="83"/>
      <c r="D9" s="83"/>
      <c r="E9" s="85"/>
      <c r="F9" s="98"/>
    </row>
    <row r="10" spans="1:6">
      <c r="A10" s="463"/>
      <c r="B10" s="86" t="s">
        <v>81</v>
      </c>
      <c r="C10" s="83" t="s">
        <v>23</v>
      </c>
      <c r="D10" s="83">
        <v>75.73</v>
      </c>
      <c r="E10" s="85"/>
      <c r="F10" s="98">
        <f>E10*$D$10</f>
        <v>0</v>
      </c>
    </row>
    <row r="11" spans="1:6">
      <c r="A11" s="463"/>
      <c r="B11" s="87" t="s">
        <v>82</v>
      </c>
      <c r="C11" s="83" t="s">
        <v>23</v>
      </c>
      <c r="D11" s="83">
        <v>2.5</v>
      </c>
      <c r="E11" s="85"/>
      <c r="F11" s="98">
        <f>E11*$D$11</f>
        <v>0</v>
      </c>
    </row>
    <row r="12" spans="1:6">
      <c r="A12" s="463"/>
      <c r="B12" s="87" t="s">
        <v>83</v>
      </c>
      <c r="C12" s="83" t="s">
        <v>23</v>
      </c>
      <c r="D12" s="83">
        <v>10</v>
      </c>
      <c r="E12" s="85"/>
      <c r="F12" s="98">
        <f>E12*$D$12</f>
        <v>0</v>
      </c>
    </row>
    <row r="13" spans="1:6">
      <c r="A13" s="463"/>
      <c r="B13" s="88" t="s">
        <v>21</v>
      </c>
      <c r="C13" s="83"/>
      <c r="D13" s="83"/>
      <c r="E13" s="89"/>
      <c r="F13" s="99"/>
    </row>
    <row r="14" spans="1:6" ht="27.6">
      <c r="A14" s="463"/>
      <c r="B14" s="82" t="s">
        <v>22</v>
      </c>
      <c r="C14" s="83"/>
      <c r="D14" s="83"/>
      <c r="E14" s="89"/>
      <c r="F14" s="99"/>
    </row>
    <row r="15" spans="1:6">
      <c r="A15" s="463" t="s">
        <v>16</v>
      </c>
      <c r="B15" s="82" t="s">
        <v>24</v>
      </c>
      <c r="C15" s="83"/>
      <c r="D15" s="83"/>
      <c r="E15" s="89"/>
      <c r="F15" s="98"/>
    </row>
    <row r="16" spans="1:6">
      <c r="A16" s="463"/>
      <c r="B16" s="86" t="s">
        <v>84</v>
      </c>
      <c r="C16" s="83" t="s">
        <v>23</v>
      </c>
      <c r="D16" s="83">
        <v>11</v>
      </c>
      <c r="E16" s="84"/>
      <c r="F16" s="97">
        <f>E16*$D$16</f>
        <v>0</v>
      </c>
    </row>
    <row r="17" spans="1:6">
      <c r="A17" s="463"/>
      <c r="B17" s="86" t="s">
        <v>85</v>
      </c>
      <c r="C17" s="83" t="s">
        <v>23</v>
      </c>
      <c r="D17" s="83">
        <v>72.849999999999994</v>
      </c>
      <c r="E17" s="84"/>
      <c r="F17" s="97">
        <f>E17*$D$17</f>
        <v>0</v>
      </c>
    </row>
    <row r="18" spans="1:6">
      <c r="A18" s="463"/>
      <c r="B18" s="86" t="s">
        <v>86</v>
      </c>
      <c r="C18" s="83" t="s">
        <v>23</v>
      </c>
      <c r="D18" s="83">
        <v>272.06</v>
      </c>
      <c r="E18" s="84"/>
      <c r="F18" s="97">
        <f>E18*$D$18</f>
        <v>0</v>
      </c>
    </row>
    <row r="19" spans="1:6" ht="27.6">
      <c r="A19" s="463"/>
      <c r="B19" s="82" t="s">
        <v>22</v>
      </c>
      <c r="C19" s="90"/>
      <c r="D19" s="91"/>
      <c r="E19" s="84"/>
      <c r="F19" s="100"/>
    </row>
    <row r="20" spans="1:6" ht="27.6">
      <c r="A20" s="463" t="s">
        <v>17</v>
      </c>
      <c r="B20" s="82" t="s">
        <v>26</v>
      </c>
      <c r="C20" s="83"/>
      <c r="D20" s="83"/>
      <c r="E20" s="84"/>
      <c r="F20" s="97"/>
    </row>
    <row r="21" spans="1:6" ht="27.6">
      <c r="A21" s="463"/>
      <c r="B21" s="82" t="s">
        <v>12</v>
      </c>
      <c r="C21" s="83" t="s">
        <v>13</v>
      </c>
      <c r="D21" s="83">
        <v>1</v>
      </c>
      <c r="E21" s="84"/>
      <c r="F21" s="97">
        <f>E21*$D$21</f>
        <v>0</v>
      </c>
    </row>
    <row r="22" spans="1:6" ht="41.4">
      <c r="A22" s="463" t="s">
        <v>18</v>
      </c>
      <c r="B22" s="82" t="s">
        <v>27</v>
      </c>
      <c r="C22" s="83"/>
      <c r="D22" s="83"/>
      <c r="E22" s="84"/>
      <c r="F22" s="97"/>
    </row>
    <row r="23" spans="1:6" ht="27.6">
      <c r="A23" s="463"/>
      <c r="B23" s="82" t="s">
        <v>12</v>
      </c>
      <c r="C23" s="83" t="s">
        <v>13</v>
      </c>
      <c r="D23" s="83">
        <v>5</v>
      </c>
      <c r="E23" s="84"/>
      <c r="F23" s="97">
        <f>E23*$D$23</f>
        <v>0</v>
      </c>
    </row>
    <row r="24" spans="1:6" ht="27.6">
      <c r="A24" s="463" t="s">
        <v>19</v>
      </c>
      <c r="B24" s="82" t="s">
        <v>87</v>
      </c>
      <c r="C24" s="83"/>
      <c r="D24" s="83"/>
      <c r="E24" s="84"/>
      <c r="F24" s="97"/>
    </row>
    <row r="25" spans="1:6">
      <c r="A25" s="463"/>
      <c r="B25" s="82" t="s">
        <v>88</v>
      </c>
      <c r="C25" s="83"/>
      <c r="D25" s="83"/>
      <c r="E25" s="84"/>
      <c r="F25" s="97"/>
    </row>
    <row r="26" spans="1:6" ht="27.6">
      <c r="A26" s="463"/>
      <c r="B26" s="82" t="s">
        <v>89</v>
      </c>
      <c r="C26" s="83" t="s">
        <v>13</v>
      </c>
      <c r="D26" s="83">
        <v>3</v>
      </c>
      <c r="E26" s="84"/>
      <c r="F26" s="97">
        <f>E26*$D$26</f>
        <v>0</v>
      </c>
    </row>
    <row r="27" spans="1:6" ht="27.6">
      <c r="A27" s="463" t="s">
        <v>20</v>
      </c>
      <c r="B27" s="82" t="s">
        <v>90</v>
      </c>
      <c r="C27" s="456" t="s">
        <v>13</v>
      </c>
      <c r="D27" s="92"/>
      <c r="E27" s="93"/>
      <c r="F27" s="101"/>
    </row>
    <row r="28" spans="1:6" ht="27.6">
      <c r="A28" s="463"/>
      <c r="B28" s="82" t="s">
        <v>12</v>
      </c>
      <c r="C28" s="456"/>
      <c r="D28" s="83">
        <v>2</v>
      </c>
      <c r="E28" s="84"/>
      <c r="F28" s="97">
        <f>E28*$D$28</f>
        <v>0</v>
      </c>
    </row>
    <row r="29" spans="1:6">
      <c r="A29" s="463" t="s">
        <v>114</v>
      </c>
      <c r="B29" s="82" t="s">
        <v>28</v>
      </c>
      <c r="C29" s="83"/>
      <c r="D29" s="83"/>
      <c r="E29" s="84"/>
      <c r="F29" s="97"/>
    </row>
    <row r="30" spans="1:6">
      <c r="A30" s="463"/>
      <c r="B30" s="82" t="s">
        <v>29</v>
      </c>
      <c r="C30" s="92"/>
      <c r="D30" s="92"/>
      <c r="E30" s="93"/>
      <c r="F30" s="101"/>
    </row>
    <row r="31" spans="1:6" ht="27.6">
      <c r="A31" s="463"/>
      <c r="B31" s="82" t="s">
        <v>12</v>
      </c>
      <c r="C31" s="83" t="s">
        <v>13</v>
      </c>
      <c r="D31" s="83">
        <v>2</v>
      </c>
      <c r="E31" s="84"/>
      <c r="F31" s="97">
        <f>E31*$D$31</f>
        <v>0</v>
      </c>
    </row>
    <row r="32" spans="1:6" ht="41.4">
      <c r="A32" s="463" t="s">
        <v>115</v>
      </c>
      <c r="B32" s="82" t="s">
        <v>31</v>
      </c>
      <c r="C32" s="83"/>
      <c r="D32" s="91"/>
      <c r="E32" s="89"/>
      <c r="F32" s="98"/>
    </row>
    <row r="33" spans="1:6">
      <c r="A33" s="463"/>
      <c r="B33" s="82" t="s">
        <v>32</v>
      </c>
      <c r="C33" s="83" t="s">
        <v>33</v>
      </c>
      <c r="D33" s="83">
        <v>7</v>
      </c>
      <c r="E33" s="84"/>
      <c r="F33" s="97">
        <f>E33*$D$33</f>
        <v>0</v>
      </c>
    </row>
    <row r="34" spans="1:6" ht="27.6">
      <c r="A34" s="463" t="s">
        <v>25</v>
      </c>
      <c r="B34" s="82" t="s">
        <v>34</v>
      </c>
      <c r="C34" s="83"/>
      <c r="D34" s="83"/>
      <c r="E34" s="85"/>
      <c r="F34" s="98"/>
    </row>
    <row r="35" spans="1:6" ht="15" thickBot="1">
      <c r="A35" s="478"/>
      <c r="B35" s="102" t="s">
        <v>35</v>
      </c>
      <c r="C35" s="103" t="s">
        <v>36</v>
      </c>
      <c r="D35" s="103">
        <v>383.25</v>
      </c>
      <c r="E35" s="104"/>
      <c r="F35" s="105">
        <f>E35*$D$35</f>
        <v>0</v>
      </c>
    </row>
    <row r="36" spans="1:6" ht="24" customHeight="1" thickBot="1">
      <c r="A36" s="78"/>
      <c r="B36" s="2" t="s">
        <v>116</v>
      </c>
      <c r="C36" s="3"/>
      <c r="D36" s="3"/>
      <c r="E36" s="80"/>
      <c r="F36" s="81">
        <f>SUM(F33,F35,F31,F28,F26,F23,F21,F18,F17,F16,F10:F12,F8,F5)</f>
        <v>0</v>
      </c>
    </row>
    <row r="37" spans="1:6" ht="27" customHeight="1" thickBot="1">
      <c r="A37" s="79" t="s">
        <v>37</v>
      </c>
      <c r="B37" s="464" t="s">
        <v>40</v>
      </c>
      <c r="C37" s="464"/>
      <c r="D37" s="464"/>
      <c r="E37" s="464"/>
      <c r="F37" s="465"/>
    </row>
    <row r="38" spans="1:6" ht="152.4" customHeight="1">
      <c r="A38" s="468" t="s">
        <v>117</v>
      </c>
      <c r="B38" s="95" t="s">
        <v>111</v>
      </c>
      <c r="C38" s="110"/>
      <c r="D38" s="111"/>
      <c r="E38" s="112"/>
      <c r="F38" s="113"/>
    </row>
    <row r="39" spans="1:6">
      <c r="A39" s="463"/>
      <c r="B39" s="82" t="s">
        <v>42</v>
      </c>
      <c r="C39" s="83" t="s">
        <v>36</v>
      </c>
      <c r="D39" s="109">
        <v>30</v>
      </c>
      <c r="E39" s="85"/>
      <c r="F39" s="98">
        <f>E39*$D$39</f>
        <v>0</v>
      </c>
    </row>
    <row r="40" spans="1:6" ht="55.2">
      <c r="A40" s="463" t="s">
        <v>574</v>
      </c>
      <c r="B40" s="82" t="s">
        <v>43</v>
      </c>
      <c r="C40" s="83"/>
      <c r="D40" s="83"/>
      <c r="E40" s="85"/>
      <c r="F40" s="98"/>
    </row>
    <row r="41" spans="1:6" ht="27.6">
      <c r="A41" s="463"/>
      <c r="B41" s="87" t="s">
        <v>128</v>
      </c>
      <c r="C41" s="83" t="s">
        <v>23</v>
      </c>
      <c r="D41" s="83">
        <v>272.10000000000002</v>
      </c>
      <c r="E41" s="85"/>
      <c r="F41" s="98">
        <f>E41*$D$41</f>
        <v>0</v>
      </c>
    </row>
    <row r="42" spans="1:6" ht="27.6" customHeight="1">
      <c r="A42" s="463"/>
      <c r="B42" s="87" t="s">
        <v>129</v>
      </c>
      <c r="C42" s="83" t="s">
        <v>23</v>
      </c>
      <c r="D42" s="83">
        <v>72.84</v>
      </c>
      <c r="E42" s="85"/>
      <c r="F42" s="98">
        <f>E42*$D$42</f>
        <v>0</v>
      </c>
    </row>
    <row r="43" spans="1:6" ht="27.6">
      <c r="A43" s="463"/>
      <c r="B43" s="86" t="s">
        <v>130</v>
      </c>
      <c r="C43" s="83" t="s">
        <v>23</v>
      </c>
      <c r="D43" s="83">
        <v>11</v>
      </c>
      <c r="E43" s="85"/>
      <c r="F43" s="98">
        <f>E43*$D$43</f>
        <v>0</v>
      </c>
    </row>
    <row r="44" spans="1:6" ht="24" customHeight="1">
      <c r="A44" s="463"/>
      <c r="B44" s="86" t="s">
        <v>131</v>
      </c>
      <c r="C44" s="83" t="s">
        <v>23</v>
      </c>
      <c r="D44" s="109">
        <v>11.1</v>
      </c>
      <c r="E44" s="85"/>
      <c r="F44" s="98">
        <f>E44*$D$44</f>
        <v>0</v>
      </c>
    </row>
    <row r="45" spans="1:6" ht="134.4" customHeight="1" thickBot="1">
      <c r="A45" s="478"/>
      <c r="B45" s="102" t="s">
        <v>110</v>
      </c>
      <c r="C45" s="114"/>
      <c r="D45" s="114"/>
      <c r="E45" s="115"/>
      <c r="F45" s="116"/>
    </row>
    <row r="46" spans="1:6" ht="24.75" customHeight="1" thickBot="1">
      <c r="A46" s="78"/>
      <c r="B46" s="473" t="s">
        <v>132</v>
      </c>
      <c r="C46" s="474"/>
      <c r="D46" s="474"/>
      <c r="E46" s="474"/>
      <c r="F46" s="81">
        <f>(F39+F41+F42+F43+$F$44)</f>
        <v>0</v>
      </c>
    </row>
    <row r="47" spans="1:6" ht="27" customHeight="1" thickBot="1">
      <c r="A47" s="79" t="s">
        <v>39</v>
      </c>
      <c r="B47" s="471" t="s">
        <v>45</v>
      </c>
      <c r="C47" s="471"/>
      <c r="D47" s="471"/>
      <c r="E47" s="471"/>
      <c r="F47" s="472"/>
    </row>
    <row r="48" spans="1:6" ht="79.8" customHeight="1">
      <c r="A48" s="468" t="s">
        <v>41</v>
      </c>
      <c r="B48" s="95" t="s">
        <v>553</v>
      </c>
      <c r="C48" s="110"/>
      <c r="D48" s="111"/>
      <c r="E48" s="112"/>
      <c r="F48" s="113"/>
    </row>
    <row r="49" spans="1:6">
      <c r="A49" s="463"/>
      <c r="B49" s="86" t="s">
        <v>91</v>
      </c>
      <c r="C49" s="83" t="s">
        <v>23</v>
      </c>
      <c r="D49" s="83">
        <v>11.1</v>
      </c>
      <c r="E49" s="85"/>
      <c r="F49" s="98">
        <f>E49*$D$49</f>
        <v>0</v>
      </c>
    </row>
    <row r="50" spans="1:6">
      <c r="A50" s="463"/>
      <c r="B50" s="86" t="s">
        <v>92</v>
      </c>
      <c r="C50" s="83" t="s">
        <v>23</v>
      </c>
      <c r="D50" s="83">
        <v>6.6</v>
      </c>
      <c r="E50" s="85"/>
      <c r="F50" s="98">
        <f>E50*$D$50</f>
        <v>0</v>
      </c>
    </row>
    <row r="51" spans="1:6" ht="55.8" thickBot="1">
      <c r="A51" s="478"/>
      <c r="B51" s="102" t="s">
        <v>109</v>
      </c>
      <c r="C51" s="114"/>
      <c r="D51" s="118"/>
      <c r="E51" s="119"/>
      <c r="F51" s="116"/>
    </row>
    <row r="52" spans="1:6" ht="24.75" customHeight="1" thickBot="1">
      <c r="A52" s="78"/>
      <c r="B52" s="2" t="s">
        <v>133</v>
      </c>
      <c r="C52" s="3"/>
      <c r="D52" s="117"/>
      <c r="E52" s="80"/>
      <c r="F52" s="81">
        <f>(F50+$F$49)</f>
        <v>0</v>
      </c>
    </row>
    <row r="53" spans="1:6" ht="27" customHeight="1" thickBot="1">
      <c r="A53" s="79" t="s">
        <v>44</v>
      </c>
      <c r="B53" s="471" t="s">
        <v>47</v>
      </c>
      <c r="C53" s="471"/>
      <c r="D53" s="471"/>
      <c r="E53" s="471"/>
      <c r="F53" s="472"/>
    </row>
    <row r="54" spans="1:6" ht="103.2" customHeight="1">
      <c r="A54" s="94"/>
      <c r="B54" s="95" t="s">
        <v>108</v>
      </c>
      <c r="C54" s="110"/>
      <c r="D54" s="111"/>
      <c r="E54" s="112"/>
      <c r="F54" s="125"/>
    </row>
    <row r="55" spans="1:6" ht="151.80000000000001">
      <c r="A55" s="479" t="s">
        <v>46</v>
      </c>
      <c r="B55" s="82" t="s">
        <v>562</v>
      </c>
      <c r="C55" s="106"/>
      <c r="D55" s="107"/>
      <c r="E55" s="108"/>
      <c r="F55" s="127"/>
    </row>
    <row r="56" spans="1:6">
      <c r="A56" s="479"/>
      <c r="B56" s="121" t="s">
        <v>48</v>
      </c>
      <c r="C56" s="106" t="s">
        <v>13</v>
      </c>
      <c r="D56" s="122">
        <v>1</v>
      </c>
      <c r="E56" s="123"/>
      <c r="F56" s="128">
        <f>E56*$D$56</f>
        <v>0</v>
      </c>
    </row>
    <row r="57" spans="1:6" ht="171" customHeight="1">
      <c r="A57" s="479" t="s">
        <v>135</v>
      </c>
      <c r="B57" s="82" t="s">
        <v>548</v>
      </c>
      <c r="C57" s="106"/>
      <c r="D57" s="122"/>
      <c r="E57" s="123"/>
      <c r="F57" s="128"/>
    </row>
    <row r="58" spans="1:6">
      <c r="A58" s="479"/>
      <c r="B58" s="121" t="s">
        <v>49</v>
      </c>
      <c r="C58" s="83" t="s">
        <v>13</v>
      </c>
      <c r="D58" s="124">
        <v>1</v>
      </c>
      <c r="E58" s="84"/>
      <c r="F58" s="97">
        <f>E58*$D$58</f>
        <v>0</v>
      </c>
    </row>
    <row r="59" spans="1:6" ht="138">
      <c r="A59" s="479" t="s">
        <v>134</v>
      </c>
      <c r="B59" s="82" t="s">
        <v>549</v>
      </c>
      <c r="C59" s="83"/>
      <c r="D59" s="91"/>
      <c r="E59" s="89"/>
      <c r="F59" s="98"/>
    </row>
    <row r="60" spans="1:6">
      <c r="A60" s="479"/>
      <c r="B60" s="121" t="s">
        <v>50</v>
      </c>
      <c r="C60" s="83" t="s">
        <v>13</v>
      </c>
      <c r="D60" s="124">
        <v>4</v>
      </c>
      <c r="E60" s="84">
        <v>810</v>
      </c>
      <c r="F60" s="97">
        <f>E60*$D$60</f>
        <v>3240</v>
      </c>
    </row>
    <row r="61" spans="1:6" ht="162.6" customHeight="1">
      <c r="A61" s="479" t="s">
        <v>136</v>
      </c>
      <c r="B61" s="82" t="s">
        <v>550</v>
      </c>
      <c r="C61" s="83"/>
      <c r="D61" s="124"/>
      <c r="E61" s="84"/>
      <c r="F61" s="97"/>
    </row>
    <row r="62" spans="1:6">
      <c r="A62" s="479"/>
      <c r="B62" s="121" t="s">
        <v>51</v>
      </c>
      <c r="C62" s="83" t="s">
        <v>13</v>
      </c>
      <c r="D62" s="124">
        <v>3</v>
      </c>
      <c r="E62" s="84"/>
      <c r="F62" s="97">
        <f>E62*$D$62</f>
        <v>0</v>
      </c>
    </row>
    <row r="63" spans="1:6" ht="138">
      <c r="A63" s="479" t="s">
        <v>137</v>
      </c>
      <c r="B63" s="82" t="s">
        <v>563</v>
      </c>
      <c r="C63" s="83"/>
      <c r="D63" s="124"/>
      <c r="E63" s="84"/>
      <c r="F63" s="97"/>
    </row>
    <row r="64" spans="1:6">
      <c r="A64" s="479"/>
      <c r="B64" s="121" t="s">
        <v>79</v>
      </c>
      <c r="C64" s="83" t="s">
        <v>13</v>
      </c>
      <c r="D64" s="124">
        <v>1</v>
      </c>
      <c r="E64" s="84"/>
      <c r="F64" s="97">
        <f>E64*$D$64</f>
        <v>0</v>
      </c>
    </row>
    <row r="65" spans="1:6" ht="138">
      <c r="A65" s="479" t="s">
        <v>138</v>
      </c>
      <c r="B65" s="82" t="s">
        <v>551</v>
      </c>
      <c r="C65" s="83"/>
      <c r="D65" s="124"/>
      <c r="E65" s="84"/>
      <c r="F65" s="97"/>
    </row>
    <row r="66" spans="1:6">
      <c r="A66" s="479"/>
      <c r="B66" s="121" t="s">
        <v>52</v>
      </c>
      <c r="C66" s="83" t="s">
        <v>13</v>
      </c>
      <c r="D66" s="124">
        <v>2</v>
      </c>
      <c r="E66" s="84"/>
      <c r="F66" s="97">
        <f>E66*$D$66</f>
        <v>0</v>
      </c>
    </row>
    <row r="67" spans="1:6" ht="138">
      <c r="A67" s="479" t="s">
        <v>139</v>
      </c>
      <c r="B67" s="82" t="s">
        <v>552</v>
      </c>
      <c r="C67" s="83"/>
      <c r="D67" s="124"/>
      <c r="E67" s="84"/>
      <c r="F67" s="97"/>
    </row>
    <row r="68" spans="1:6">
      <c r="A68" s="479"/>
      <c r="B68" s="87" t="s">
        <v>93</v>
      </c>
      <c r="C68" s="83"/>
      <c r="D68" s="124"/>
      <c r="E68" s="84"/>
      <c r="F68" s="97"/>
    </row>
    <row r="69" spans="1:6">
      <c r="A69" s="479"/>
      <c r="B69" s="121" t="s">
        <v>53</v>
      </c>
      <c r="C69" s="83" t="s">
        <v>13</v>
      </c>
      <c r="D69" s="124">
        <v>1</v>
      </c>
      <c r="E69" s="84"/>
      <c r="F69" s="97">
        <f>E69*$D$69</f>
        <v>0</v>
      </c>
    </row>
    <row r="70" spans="1:6">
      <c r="A70" s="126" t="s">
        <v>140</v>
      </c>
      <c r="B70" s="82" t="s">
        <v>54</v>
      </c>
      <c r="C70" s="83"/>
      <c r="D70" s="124"/>
      <c r="E70" s="84"/>
      <c r="F70" s="97"/>
    </row>
    <row r="71" spans="1:6" ht="15" thickBot="1">
      <c r="A71" s="129"/>
      <c r="B71" s="102" t="s">
        <v>55</v>
      </c>
      <c r="C71" s="103" t="s">
        <v>13</v>
      </c>
      <c r="D71" s="130">
        <v>32</v>
      </c>
      <c r="E71" s="131"/>
      <c r="F71" s="132">
        <f>D71*E71</f>
        <v>0</v>
      </c>
    </row>
    <row r="72" spans="1:6" ht="24.75" customHeight="1" thickBot="1">
      <c r="A72" s="77"/>
      <c r="B72" s="2" t="s">
        <v>141</v>
      </c>
      <c r="C72" s="3"/>
      <c r="D72" s="4"/>
      <c r="E72" s="31"/>
      <c r="F72" s="120">
        <f>(F56+F58+F64+F66+F69+$F$71)</f>
        <v>0</v>
      </c>
    </row>
    <row r="73" spans="1:6" ht="27" customHeight="1" thickBot="1">
      <c r="A73" s="79" t="s">
        <v>323</v>
      </c>
      <c r="B73" s="471" t="s">
        <v>57</v>
      </c>
      <c r="C73" s="471"/>
      <c r="D73" s="471"/>
      <c r="E73" s="471"/>
      <c r="F73" s="472"/>
    </row>
    <row r="74" spans="1:6" ht="82.8">
      <c r="A74" s="468" t="s">
        <v>328</v>
      </c>
      <c r="B74" s="95" t="s">
        <v>121</v>
      </c>
      <c r="C74" s="95"/>
      <c r="D74" s="95"/>
      <c r="E74" s="136"/>
      <c r="F74" s="137"/>
    </row>
    <row r="75" spans="1:6" ht="15" customHeight="1">
      <c r="A75" s="463"/>
      <c r="B75" s="82" t="s">
        <v>59</v>
      </c>
      <c r="C75" s="83" t="s">
        <v>36</v>
      </c>
      <c r="D75" s="109">
        <v>53.5</v>
      </c>
      <c r="E75" s="85"/>
      <c r="F75" s="98">
        <f>D75*$E$75</f>
        <v>0</v>
      </c>
    </row>
    <row r="76" spans="1:6" ht="82.8">
      <c r="A76" s="463" t="s">
        <v>329</v>
      </c>
      <c r="B76" s="82" t="s">
        <v>122</v>
      </c>
      <c r="C76" s="83"/>
      <c r="D76" s="134"/>
      <c r="E76" s="85"/>
      <c r="F76" s="98"/>
    </row>
    <row r="77" spans="1:6">
      <c r="A77" s="463"/>
      <c r="B77" s="82" t="s">
        <v>59</v>
      </c>
      <c r="C77" s="83" t="s">
        <v>36</v>
      </c>
      <c r="D77" s="109">
        <v>13</v>
      </c>
      <c r="E77" s="85"/>
      <c r="F77" s="98">
        <f>D77*$E$75</f>
        <v>0</v>
      </c>
    </row>
    <row r="78" spans="1:6" ht="82.8">
      <c r="A78" s="463" t="s">
        <v>330</v>
      </c>
      <c r="B78" s="82" t="s">
        <v>120</v>
      </c>
      <c r="C78" s="83"/>
      <c r="D78" s="134"/>
      <c r="E78" s="85"/>
      <c r="F78" s="98"/>
    </row>
    <row r="79" spans="1:6">
      <c r="A79" s="463"/>
      <c r="B79" s="82" t="s">
        <v>59</v>
      </c>
      <c r="C79" s="83" t="s">
        <v>23</v>
      </c>
      <c r="D79" s="135">
        <v>4</v>
      </c>
      <c r="E79" s="84"/>
      <c r="F79" s="97">
        <f>D79*$E$75</f>
        <v>0</v>
      </c>
    </row>
    <row r="80" spans="1:6" ht="96.6">
      <c r="A80" s="463" t="s">
        <v>331</v>
      </c>
      <c r="B80" s="82" t="s">
        <v>119</v>
      </c>
      <c r="C80" s="83"/>
      <c r="D80" s="91"/>
      <c r="E80" s="85"/>
      <c r="F80" s="98"/>
    </row>
    <row r="81" spans="1:6">
      <c r="A81" s="463"/>
      <c r="B81" s="82" t="s">
        <v>59</v>
      </c>
      <c r="C81" s="83" t="s">
        <v>23</v>
      </c>
      <c r="D81" s="135">
        <v>11.1</v>
      </c>
      <c r="E81" s="84"/>
      <c r="F81" s="97">
        <f>E81*$D$81</f>
        <v>0</v>
      </c>
    </row>
    <row r="82" spans="1:6" ht="92.25" customHeight="1">
      <c r="A82" s="463" t="s">
        <v>332</v>
      </c>
      <c r="B82" s="82" t="s">
        <v>118</v>
      </c>
      <c r="C82" s="83"/>
      <c r="D82" s="124"/>
      <c r="E82" s="84"/>
      <c r="F82" s="97"/>
    </row>
    <row r="83" spans="1:6" ht="15" thickBot="1">
      <c r="A83" s="478"/>
      <c r="B83" s="102" t="s">
        <v>59</v>
      </c>
      <c r="C83" s="103" t="s">
        <v>23</v>
      </c>
      <c r="D83" s="138">
        <v>11</v>
      </c>
      <c r="E83" s="131"/>
      <c r="F83" s="132">
        <f>E83*$D$83</f>
        <v>0</v>
      </c>
    </row>
    <row r="84" spans="1:6" ht="24.75" customHeight="1" thickBot="1">
      <c r="A84" s="78"/>
      <c r="B84" s="2" t="s">
        <v>142</v>
      </c>
      <c r="C84" s="5"/>
      <c r="D84" s="6"/>
      <c r="E84" s="32"/>
      <c r="F84" s="120">
        <f>(F75+F77+F79+F81+$F$83)</f>
        <v>0</v>
      </c>
    </row>
    <row r="85" spans="1:6" ht="27" customHeight="1" thickBot="1">
      <c r="A85" s="79" t="s">
        <v>56</v>
      </c>
      <c r="B85" s="464" t="s">
        <v>65</v>
      </c>
      <c r="C85" s="464"/>
      <c r="D85" s="464"/>
      <c r="E85" s="464"/>
      <c r="F85" s="465"/>
    </row>
    <row r="86" spans="1:6">
      <c r="A86" s="468" t="s">
        <v>58</v>
      </c>
      <c r="B86" s="95" t="s">
        <v>66</v>
      </c>
      <c r="C86" s="95"/>
      <c r="D86" s="95"/>
      <c r="E86" s="136"/>
      <c r="F86" s="137"/>
    </row>
    <row r="87" spans="1:6">
      <c r="A87" s="463"/>
      <c r="B87" s="87" t="s">
        <v>124</v>
      </c>
      <c r="C87" s="82"/>
      <c r="D87" s="82"/>
      <c r="E87" s="133"/>
      <c r="F87" s="143"/>
    </row>
    <row r="88" spans="1:6" ht="27.6">
      <c r="A88" s="463"/>
      <c r="B88" s="86" t="s">
        <v>125</v>
      </c>
      <c r="C88" s="83" t="s">
        <v>23</v>
      </c>
      <c r="D88" s="83">
        <v>272.10000000000002</v>
      </c>
      <c r="E88" s="85"/>
      <c r="F88" s="144">
        <f>E88*$D$88</f>
        <v>0</v>
      </c>
    </row>
    <row r="89" spans="1:6">
      <c r="A89" s="463"/>
      <c r="B89" s="87" t="s">
        <v>126</v>
      </c>
      <c r="C89" s="83" t="s">
        <v>23</v>
      </c>
      <c r="D89" s="83">
        <v>72.84</v>
      </c>
      <c r="E89" s="85"/>
      <c r="F89" s="144">
        <f>E89*$D$89</f>
        <v>0</v>
      </c>
    </row>
    <row r="90" spans="1:6" ht="27.6">
      <c r="A90" s="463"/>
      <c r="B90" s="86" t="s">
        <v>127</v>
      </c>
      <c r="C90" s="83" t="s">
        <v>23</v>
      </c>
      <c r="D90" s="83">
        <v>11</v>
      </c>
      <c r="E90" s="85"/>
      <c r="F90" s="144">
        <f>E90*$D$90</f>
        <v>0</v>
      </c>
    </row>
    <row r="91" spans="1:6" ht="27.6">
      <c r="A91" s="463"/>
      <c r="B91" s="87" t="s">
        <v>123</v>
      </c>
      <c r="C91" s="83" t="s">
        <v>23</v>
      </c>
      <c r="D91" s="109">
        <v>11.1</v>
      </c>
      <c r="E91" s="85"/>
      <c r="F91" s="144">
        <f>E91*$D$91</f>
        <v>0</v>
      </c>
    </row>
    <row r="92" spans="1:6" ht="69">
      <c r="A92" s="463"/>
      <c r="B92" s="82" t="s">
        <v>554</v>
      </c>
      <c r="C92" s="83"/>
      <c r="D92" s="142"/>
      <c r="E92" s="85"/>
      <c r="F92" s="144"/>
    </row>
    <row r="93" spans="1:6">
      <c r="A93" s="463" t="s">
        <v>60</v>
      </c>
      <c r="B93" s="82" t="s">
        <v>555</v>
      </c>
      <c r="C93" s="83"/>
      <c r="D93" s="83"/>
      <c r="E93" s="85"/>
      <c r="F93" s="144"/>
    </row>
    <row r="94" spans="1:6" ht="27.6">
      <c r="A94" s="463"/>
      <c r="B94" s="87" t="s">
        <v>94</v>
      </c>
      <c r="C94" s="83" t="s">
        <v>23</v>
      </c>
      <c r="D94" s="109">
        <v>272.10000000000002</v>
      </c>
      <c r="E94" s="85"/>
      <c r="F94" s="144">
        <f>E94*$D$94</f>
        <v>0</v>
      </c>
    </row>
    <row r="95" spans="1:6">
      <c r="A95" s="463"/>
      <c r="B95" s="87" t="s">
        <v>95</v>
      </c>
      <c r="C95" s="83" t="s">
        <v>23</v>
      </c>
      <c r="D95" s="109">
        <v>72.84</v>
      </c>
      <c r="E95" s="85"/>
      <c r="F95" s="144">
        <f>E95*$D$95</f>
        <v>0</v>
      </c>
    </row>
    <row r="96" spans="1:6" ht="110.4">
      <c r="A96" s="463"/>
      <c r="B96" s="82" t="s">
        <v>556</v>
      </c>
      <c r="C96" s="83"/>
      <c r="D96" s="83"/>
      <c r="E96" s="85"/>
      <c r="F96" s="144"/>
    </row>
    <row r="97" spans="1:6" ht="340.8" customHeight="1">
      <c r="A97" s="463" t="s">
        <v>61</v>
      </c>
      <c r="B97" s="82" t="s">
        <v>557</v>
      </c>
      <c r="C97" s="83"/>
      <c r="D97" s="83"/>
      <c r="E97" s="85"/>
      <c r="F97" s="144"/>
    </row>
    <row r="98" spans="1:6" ht="223.8" customHeight="1">
      <c r="A98" s="463"/>
      <c r="B98" s="82" t="s">
        <v>564</v>
      </c>
      <c r="C98" s="83" t="s">
        <v>23</v>
      </c>
      <c r="D98" s="109">
        <v>272.10000000000002</v>
      </c>
      <c r="E98" s="85"/>
      <c r="F98" s="144">
        <f>E98*$D$98</f>
        <v>0</v>
      </c>
    </row>
    <row r="99" spans="1:6" ht="82.8">
      <c r="A99" s="463" t="s">
        <v>62</v>
      </c>
      <c r="B99" s="82" t="s">
        <v>558</v>
      </c>
      <c r="C99" s="83"/>
      <c r="D99" s="83"/>
      <c r="E99" s="85"/>
      <c r="F99" s="144"/>
    </row>
    <row r="100" spans="1:6">
      <c r="A100" s="463"/>
      <c r="B100" s="82" t="s">
        <v>425</v>
      </c>
      <c r="C100" s="83" t="s">
        <v>30</v>
      </c>
      <c r="D100" s="83">
        <v>169.95</v>
      </c>
      <c r="E100" s="85"/>
      <c r="F100" s="144">
        <f>E100*$D$100</f>
        <v>0</v>
      </c>
    </row>
    <row r="101" spans="1:6" ht="62.4" customHeight="1">
      <c r="A101" s="463" t="s">
        <v>63</v>
      </c>
      <c r="B101" s="82" t="s">
        <v>559</v>
      </c>
      <c r="C101" s="83"/>
      <c r="D101" s="83"/>
      <c r="E101" s="85"/>
      <c r="F101" s="144"/>
    </row>
    <row r="102" spans="1:6">
      <c r="A102" s="463"/>
      <c r="B102" s="82" t="s">
        <v>97</v>
      </c>
      <c r="C102" s="83" t="s">
        <v>23</v>
      </c>
      <c r="D102" s="83">
        <v>68.45</v>
      </c>
      <c r="E102" s="85"/>
      <c r="F102" s="144">
        <f>E102*$D$102</f>
        <v>0</v>
      </c>
    </row>
    <row r="103" spans="1:6">
      <c r="A103" s="463" t="s">
        <v>334</v>
      </c>
      <c r="B103" s="82" t="s">
        <v>68</v>
      </c>
      <c r="C103" s="83"/>
      <c r="D103" s="83"/>
      <c r="E103" s="85"/>
      <c r="F103" s="144"/>
    </row>
    <row r="104" spans="1:6">
      <c r="A104" s="463"/>
      <c r="B104" s="82" t="s">
        <v>107</v>
      </c>
      <c r="C104" s="83"/>
      <c r="D104" s="83"/>
      <c r="E104" s="85"/>
      <c r="F104" s="144"/>
    </row>
    <row r="105" spans="1:6" ht="15" thickBot="1">
      <c r="A105" s="478"/>
      <c r="B105" s="102" t="s">
        <v>96</v>
      </c>
      <c r="C105" s="103" t="s">
        <v>30</v>
      </c>
      <c r="D105" s="145">
        <v>38.36</v>
      </c>
      <c r="E105" s="146"/>
      <c r="F105" s="147">
        <f>E105*$D$105</f>
        <v>0</v>
      </c>
    </row>
    <row r="106" spans="1:6" ht="24.75" customHeight="1" thickBot="1">
      <c r="A106" s="78"/>
      <c r="B106" s="2" t="s">
        <v>143</v>
      </c>
      <c r="C106" s="5"/>
      <c r="D106" s="139"/>
      <c r="E106" s="140"/>
      <c r="F106" s="141">
        <f>(F105+F102+F100+F95+$F$94+F91+F90+F89+$F$88)</f>
        <v>0</v>
      </c>
    </row>
    <row r="107" spans="1:6" ht="27" customHeight="1" thickBot="1">
      <c r="A107" s="79" t="s">
        <v>64</v>
      </c>
      <c r="B107" s="464" t="s">
        <v>70</v>
      </c>
      <c r="C107" s="464"/>
      <c r="D107" s="464"/>
      <c r="E107" s="464"/>
      <c r="F107" s="465"/>
    </row>
    <row r="108" spans="1:6" ht="110.4">
      <c r="A108" s="468" t="s">
        <v>336</v>
      </c>
      <c r="B108" s="95" t="s">
        <v>560</v>
      </c>
      <c r="C108" s="96"/>
      <c r="D108" s="96"/>
      <c r="E108" s="148"/>
      <c r="F108" s="149"/>
    </row>
    <row r="109" spans="1:6">
      <c r="A109" s="463"/>
      <c r="B109" s="82" t="s">
        <v>71</v>
      </c>
      <c r="C109" s="83" t="s">
        <v>23</v>
      </c>
      <c r="D109" s="109">
        <v>2.2999999999999998</v>
      </c>
      <c r="E109" s="85"/>
      <c r="F109" s="98">
        <f>E109*$D$109</f>
        <v>0</v>
      </c>
    </row>
    <row r="110" spans="1:6" ht="27.6">
      <c r="A110" s="463" t="s">
        <v>67</v>
      </c>
      <c r="B110" s="82" t="s">
        <v>72</v>
      </c>
      <c r="C110" s="83"/>
      <c r="D110" s="109"/>
      <c r="E110" s="85"/>
      <c r="F110" s="98"/>
    </row>
    <row r="111" spans="1:6" ht="15" thickBot="1">
      <c r="A111" s="478"/>
      <c r="B111" s="102" t="s">
        <v>154</v>
      </c>
      <c r="C111" s="103" t="s">
        <v>155</v>
      </c>
      <c r="D111" s="150">
        <v>24</v>
      </c>
      <c r="E111" s="104"/>
      <c r="F111" s="105">
        <f>E111*$D$111</f>
        <v>0</v>
      </c>
    </row>
    <row r="112" spans="1:6" ht="24.75" customHeight="1" thickBot="1">
      <c r="A112" s="78"/>
      <c r="B112" s="2" t="s">
        <v>144</v>
      </c>
      <c r="C112" s="5"/>
      <c r="D112" s="7"/>
      <c r="E112" s="33"/>
      <c r="F112" s="81">
        <f>(F109+$F$111)</f>
        <v>0</v>
      </c>
    </row>
    <row r="113" spans="1:6" ht="27" customHeight="1" thickBot="1">
      <c r="A113" s="79" t="s">
        <v>69</v>
      </c>
      <c r="B113" s="464" t="s">
        <v>73</v>
      </c>
      <c r="C113" s="464"/>
      <c r="D113" s="464"/>
      <c r="E113" s="464"/>
      <c r="F113" s="465"/>
    </row>
    <row r="114" spans="1:6" ht="41.4">
      <c r="A114" s="480" t="s">
        <v>338</v>
      </c>
      <c r="B114" s="95" t="s">
        <v>74</v>
      </c>
      <c r="C114" s="151"/>
      <c r="D114" s="151"/>
      <c r="E114" s="148"/>
      <c r="F114" s="149"/>
    </row>
    <row r="115" spans="1:6">
      <c r="A115" s="481"/>
      <c r="B115" s="82" t="s">
        <v>75</v>
      </c>
      <c r="C115" s="83" t="s">
        <v>23</v>
      </c>
      <c r="D115" s="83">
        <v>1145.02</v>
      </c>
      <c r="E115" s="85"/>
      <c r="F115" s="98">
        <f>E115*$D$115</f>
        <v>0</v>
      </c>
    </row>
    <row r="116" spans="1:6" ht="55.2">
      <c r="A116" s="481" t="s">
        <v>339</v>
      </c>
      <c r="B116" s="82" t="s">
        <v>106</v>
      </c>
      <c r="C116" s="91"/>
      <c r="D116" s="91"/>
      <c r="E116" s="85"/>
      <c r="F116" s="98"/>
    </row>
    <row r="117" spans="1:6">
      <c r="A117" s="481"/>
      <c r="B117" s="82" t="s">
        <v>71</v>
      </c>
      <c r="C117" s="83" t="s">
        <v>23</v>
      </c>
      <c r="D117" s="83">
        <v>723.44</v>
      </c>
      <c r="E117" s="85"/>
      <c r="F117" s="98">
        <f>E117*$D$117</f>
        <v>0</v>
      </c>
    </row>
    <row r="118" spans="1:6" ht="55.2">
      <c r="A118" s="481" t="s">
        <v>340</v>
      </c>
      <c r="B118" s="82" t="s">
        <v>105</v>
      </c>
      <c r="C118" s="91"/>
      <c r="D118" s="91"/>
      <c r="E118" s="85"/>
      <c r="F118" s="98"/>
    </row>
    <row r="119" spans="1:6" ht="15" thickBot="1">
      <c r="A119" s="482"/>
      <c r="B119" s="102" t="s">
        <v>71</v>
      </c>
      <c r="C119" s="103" t="s">
        <v>23</v>
      </c>
      <c r="D119" s="103">
        <v>421.58</v>
      </c>
      <c r="E119" s="104"/>
      <c r="F119" s="105">
        <f>E119*$D$119</f>
        <v>0</v>
      </c>
    </row>
    <row r="120" spans="1:6" ht="24.75" customHeight="1" thickBot="1">
      <c r="A120" s="76"/>
      <c r="B120" s="2" t="s">
        <v>145</v>
      </c>
      <c r="C120" s="5"/>
      <c r="D120" s="5"/>
      <c r="E120" s="33"/>
      <c r="F120" s="81">
        <f>(F115+F117+$F$119)</f>
        <v>0</v>
      </c>
    </row>
    <row r="121" spans="1:6" ht="27" customHeight="1" thickBot="1">
      <c r="A121" s="152" t="s">
        <v>342</v>
      </c>
      <c r="B121" s="464" t="s">
        <v>76</v>
      </c>
      <c r="C121" s="464"/>
      <c r="D121" s="464"/>
      <c r="E121" s="464"/>
      <c r="F121" s="465"/>
    </row>
    <row r="122" spans="1:6" ht="41.4">
      <c r="A122" s="468" t="s">
        <v>343</v>
      </c>
      <c r="B122" s="95" t="s">
        <v>77</v>
      </c>
      <c r="C122" s="96"/>
      <c r="D122" s="96"/>
      <c r="E122" s="148"/>
      <c r="F122" s="149"/>
    </row>
    <row r="123" spans="1:6">
      <c r="A123" s="463"/>
      <c r="B123" s="82" t="s">
        <v>55</v>
      </c>
      <c r="C123" s="83" t="s">
        <v>13</v>
      </c>
      <c r="D123" s="83">
        <v>1</v>
      </c>
      <c r="E123" s="85"/>
      <c r="F123" s="98">
        <f>E123*$D$123</f>
        <v>0</v>
      </c>
    </row>
    <row r="124" spans="1:6" ht="96" customHeight="1">
      <c r="A124" s="463" t="s">
        <v>344</v>
      </c>
      <c r="B124" s="82" t="s">
        <v>112</v>
      </c>
      <c r="C124" s="83"/>
      <c r="D124" s="91"/>
      <c r="E124" s="85"/>
      <c r="F124" s="98"/>
    </row>
    <row r="125" spans="1:6" ht="15" thickBot="1">
      <c r="A125" s="478"/>
      <c r="B125" s="102" t="s">
        <v>38</v>
      </c>
      <c r="C125" s="103" t="s">
        <v>36</v>
      </c>
      <c r="D125" s="138">
        <v>3</v>
      </c>
      <c r="E125" s="131"/>
      <c r="F125" s="132">
        <f>E125*D125</f>
        <v>0</v>
      </c>
    </row>
    <row r="126" spans="1:6" ht="24.75" customHeight="1" thickBot="1">
      <c r="A126" s="153"/>
      <c r="B126" s="493" t="s">
        <v>146</v>
      </c>
      <c r="C126" s="493"/>
      <c r="D126" s="493"/>
      <c r="E126" s="493"/>
      <c r="F126" s="154">
        <f>(F125+$F$123)</f>
        <v>0</v>
      </c>
    </row>
    <row r="127" spans="1:6" ht="15" thickBot="1">
      <c r="A127" s="492"/>
      <c r="B127" s="492"/>
      <c r="C127" s="492"/>
      <c r="D127" s="492"/>
      <c r="E127" s="492"/>
      <c r="F127" s="492"/>
    </row>
    <row r="128" spans="1:6" ht="33" customHeight="1" thickBot="1">
      <c r="A128" s="9"/>
      <c r="B128" s="489" t="s">
        <v>1</v>
      </c>
      <c r="C128" s="490"/>
      <c r="D128" s="490"/>
      <c r="E128" s="491"/>
      <c r="F128" s="27" t="s">
        <v>153</v>
      </c>
    </row>
    <row r="129" spans="1:7" ht="15" thickBot="1">
      <c r="A129" s="8" t="s">
        <v>5</v>
      </c>
      <c r="B129" s="486" t="s">
        <v>324</v>
      </c>
      <c r="C129" s="487"/>
      <c r="D129" s="487"/>
      <c r="E129" s="488"/>
      <c r="F129" s="26">
        <f>F36</f>
        <v>0</v>
      </c>
    </row>
    <row r="130" spans="1:7" ht="15" thickBot="1">
      <c r="A130" s="9" t="s">
        <v>322</v>
      </c>
      <c r="B130" s="483" t="s">
        <v>325</v>
      </c>
      <c r="C130" s="484"/>
      <c r="D130" s="484"/>
      <c r="E130" s="485"/>
      <c r="F130" s="27">
        <f>F46</f>
        <v>0</v>
      </c>
    </row>
    <row r="131" spans="1:7" ht="15" thickBot="1">
      <c r="A131" s="8" t="s">
        <v>39</v>
      </c>
      <c r="B131" s="483" t="s">
        <v>326</v>
      </c>
      <c r="C131" s="484"/>
      <c r="D131" s="484"/>
      <c r="E131" s="485"/>
      <c r="F131" s="26">
        <f>F52</f>
        <v>0</v>
      </c>
    </row>
    <row r="132" spans="1:7" ht="15" thickBot="1">
      <c r="A132" s="8" t="s">
        <v>44</v>
      </c>
      <c r="B132" s="483" t="s">
        <v>327</v>
      </c>
      <c r="C132" s="484"/>
      <c r="D132" s="484"/>
      <c r="E132" s="485"/>
      <c r="F132" s="26">
        <f>F72</f>
        <v>0</v>
      </c>
    </row>
    <row r="133" spans="1:7" ht="15" thickBot="1">
      <c r="A133" s="8" t="s">
        <v>323</v>
      </c>
      <c r="B133" s="483" t="s">
        <v>333</v>
      </c>
      <c r="C133" s="484"/>
      <c r="D133" s="484"/>
      <c r="E133" s="485"/>
      <c r="F133" s="26">
        <f>F84</f>
        <v>0</v>
      </c>
    </row>
    <row r="134" spans="1:7" ht="15" thickBot="1">
      <c r="A134" s="8" t="s">
        <v>56</v>
      </c>
      <c r="B134" s="483" t="s">
        <v>335</v>
      </c>
      <c r="C134" s="484"/>
      <c r="D134" s="484"/>
      <c r="E134" s="485"/>
      <c r="F134" s="26">
        <f>F106</f>
        <v>0</v>
      </c>
    </row>
    <row r="135" spans="1:7" ht="15" thickBot="1">
      <c r="A135" s="12" t="s">
        <v>64</v>
      </c>
      <c r="B135" s="497" t="s">
        <v>337</v>
      </c>
      <c r="C135" s="498"/>
      <c r="D135" s="498"/>
      <c r="E135" s="499"/>
      <c r="F135" s="26">
        <f>F112</f>
        <v>0</v>
      </c>
      <c r="G135" s="1"/>
    </row>
    <row r="136" spans="1:7" ht="15" thickBot="1">
      <c r="A136" s="12" t="s">
        <v>69</v>
      </c>
      <c r="B136" s="497" t="s">
        <v>341</v>
      </c>
      <c r="C136" s="500"/>
      <c r="D136" s="500"/>
      <c r="E136" s="501"/>
      <c r="F136" s="26">
        <f>F120</f>
        <v>0</v>
      </c>
      <c r="G136" s="1"/>
    </row>
    <row r="137" spans="1:7" ht="15" thickBot="1">
      <c r="A137" s="12" t="s">
        <v>342</v>
      </c>
      <c r="B137" s="497" t="s">
        <v>345</v>
      </c>
      <c r="C137" s="500"/>
      <c r="D137" s="500"/>
      <c r="E137" s="501"/>
      <c r="F137" s="26">
        <f>F126</f>
        <v>0</v>
      </c>
      <c r="G137" s="1"/>
    </row>
    <row r="138" spans="1:7" ht="15" thickBot="1">
      <c r="A138" s="8"/>
      <c r="B138" s="483" t="s">
        <v>102</v>
      </c>
      <c r="C138" s="484"/>
      <c r="D138" s="484"/>
      <c r="E138" s="485"/>
      <c r="F138" s="26">
        <f>SUM(F129:F137)</f>
        <v>0</v>
      </c>
    </row>
    <row r="139" spans="1:7" ht="15" thickBot="1">
      <c r="A139" s="10"/>
      <c r="B139" s="483" t="s">
        <v>152</v>
      </c>
      <c r="C139" s="484"/>
      <c r="D139" s="484"/>
      <c r="E139" s="485"/>
      <c r="F139" s="26">
        <f>F138*0.1</f>
        <v>0</v>
      </c>
    </row>
    <row r="140" spans="1:7" ht="26.25" customHeight="1" thickBot="1">
      <c r="A140" s="494" t="s">
        <v>568</v>
      </c>
      <c r="B140" s="495"/>
      <c r="C140" s="495"/>
      <c r="D140" s="495"/>
      <c r="E140" s="496"/>
      <c r="F140" s="28">
        <f>SUM(F138:F139)</f>
        <v>0</v>
      </c>
    </row>
    <row r="141" spans="1:7" ht="17.25" customHeight="1" thickBot="1">
      <c r="A141" s="483" t="s">
        <v>103</v>
      </c>
      <c r="B141" s="484"/>
      <c r="C141" s="484"/>
      <c r="D141" s="484"/>
      <c r="E141" s="485"/>
      <c r="F141" s="29">
        <f>F140*0.21</f>
        <v>0</v>
      </c>
    </row>
    <row r="142" spans="1:7" ht="19.5" customHeight="1" thickBot="1">
      <c r="A142" s="494" t="s">
        <v>104</v>
      </c>
      <c r="B142" s="495"/>
      <c r="C142" s="495"/>
      <c r="D142" s="495"/>
      <c r="E142" s="496"/>
      <c r="F142" s="155">
        <f>F140+F141</f>
        <v>0</v>
      </c>
    </row>
  </sheetData>
  <mergeCells count="78">
    <mergeCell ref="A140:E140"/>
    <mergeCell ref="A141:E141"/>
    <mergeCell ref="A142:E142"/>
    <mergeCell ref="B134:E134"/>
    <mergeCell ref="B135:E135"/>
    <mergeCell ref="B138:E138"/>
    <mergeCell ref="B139:E139"/>
    <mergeCell ref="B136:E136"/>
    <mergeCell ref="B137:E137"/>
    <mergeCell ref="A122:A123"/>
    <mergeCell ref="B121:F121"/>
    <mergeCell ref="B131:E131"/>
    <mergeCell ref="B132:E132"/>
    <mergeCell ref="B133:E133"/>
    <mergeCell ref="B129:E129"/>
    <mergeCell ref="B130:E130"/>
    <mergeCell ref="B128:E128"/>
    <mergeCell ref="A124:A125"/>
    <mergeCell ref="A127:F127"/>
    <mergeCell ref="B126:E126"/>
    <mergeCell ref="B107:F107"/>
    <mergeCell ref="B113:F113"/>
    <mergeCell ref="A114:A115"/>
    <mergeCell ref="A116:A117"/>
    <mergeCell ref="A118:A119"/>
    <mergeCell ref="A59:A60"/>
    <mergeCell ref="A61:A62"/>
    <mergeCell ref="A74:A75"/>
    <mergeCell ref="A110:A111"/>
    <mergeCell ref="A108:A109"/>
    <mergeCell ref="A86:A92"/>
    <mergeCell ref="A97:A98"/>
    <mergeCell ref="A99:A100"/>
    <mergeCell ref="A101:A102"/>
    <mergeCell ref="A103:A105"/>
    <mergeCell ref="A63:A64"/>
    <mergeCell ref="A65:A66"/>
    <mergeCell ref="A67:A69"/>
    <mergeCell ref="A93:A96"/>
    <mergeCell ref="A76:A77"/>
    <mergeCell ref="A78:A79"/>
    <mergeCell ref="A40:A45"/>
    <mergeCell ref="A48:A51"/>
    <mergeCell ref="A55:A56"/>
    <mergeCell ref="A57:A58"/>
    <mergeCell ref="A32:A33"/>
    <mergeCell ref="A34:A35"/>
    <mergeCell ref="A29:A31"/>
    <mergeCell ref="A7:A8"/>
    <mergeCell ref="A5:A6"/>
    <mergeCell ref="B85:F85"/>
    <mergeCell ref="B37:F37"/>
    <mergeCell ref="F5:F6"/>
    <mergeCell ref="B47:F47"/>
    <mergeCell ref="B53:F53"/>
    <mergeCell ref="B46:E46"/>
    <mergeCell ref="C5:C6"/>
    <mergeCell ref="D5:D6"/>
    <mergeCell ref="E5:E6"/>
    <mergeCell ref="A80:A81"/>
    <mergeCell ref="A82:A83"/>
    <mergeCell ref="B73:F73"/>
    <mergeCell ref="A38:A39"/>
    <mergeCell ref="F1:F2"/>
    <mergeCell ref="C27:C28"/>
    <mergeCell ref="A1:A2"/>
    <mergeCell ref="B1:B2"/>
    <mergeCell ref="C1:C2"/>
    <mergeCell ref="D1:D2"/>
    <mergeCell ref="E1:E2"/>
    <mergeCell ref="A24:A26"/>
    <mergeCell ref="A27:A28"/>
    <mergeCell ref="B4:F4"/>
    <mergeCell ref="B3:F3"/>
    <mergeCell ref="A9:A14"/>
    <mergeCell ref="A15:A19"/>
    <mergeCell ref="A20:A21"/>
    <mergeCell ref="A22:A23"/>
  </mergeCells>
  <pageMargins left="1" right="0.25" top="0.75" bottom="0.75" header="0.3" footer="0.3"/>
  <pageSetup paperSize="9" scale="95" orientation="portrait" horizontalDpi="1200" verticalDpi="1200" r:id="rId1"/>
  <rowBreaks count="8" manualBreakCount="8">
    <brk id="36" max="16383" man="1"/>
    <brk id="52" max="16383" man="1"/>
    <brk id="60" max="5" man="1"/>
    <brk id="72" max="16383" man="1"/>
    <brk id="84" max="5" man="1"/>
    <brk id="97" max="5" man="1"/>
    <brk id="106" max="5" man="1"/>
    <brk id="12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2"/>
  <sheetViews>
    <sheetView topLeftCell="A102" workbookViewId="0">
      <selection activeCell="M118" sqref="M118"/>
    </sheetView>
  </sheetViews>
  <sheetFormatPr defaultRowHeight="14.4"/>
  <cols>
    <col min="2" max="2" width="44.6640625" customWidth="1"/>
    <col min="5" max="5" width="8.88671875" style="30"/>
    <col min="6" max="6" width="13" style="30" customWidth="1"/>
  </cols>
  <sheetData>
    <row r="1" spans="1:6" ht="15" thickBot="1">
      <c r="A1" s="19"/>
      <c r="B1" s="20"/>
      <c r="C1" s="21"/>
      <c r="D1" s="13"/>
      <c r="E1" s="36"/>
      <c r="F1" s="34"/>
    </row>
    <row r="2" spans="1:6" ht="15" thickTop="1">
      <c r="A2" s="502" t="s">
        <v>428</v>
      </c>
      <c r="B2" s="503"/>
      <c r="C2" s="503"/>
      <c r="D2" s="503"/>
      <c r="E2" s="503"/>
      <c r="F2" s="504"/>
    </row>
    <row r="3" spans="1:6">
      <c r="A3" s="505"/>
      <c r="B3" s="506"/>
      <c r="C3" s="506"/>
      <c r="D3" s="506"/>
      <c r="E3" s="506"/>
      <c r="F3" s="507"/>
    </row>
    <row r="4" spans="1:6" ht="15" thickBot="1">
      <c r="A4" s="508"/>
      <c r="B4" s="509"/>
      <c r="C4" s="509"/>
      <c r="D4" s="509"/>
      <c r="E4" s="509"/>
      <c r="F4" s="510"/>
    </row>
    <row r="5" spans="1:6" ht="147" customHeight="1" thickTop="1" thickBot="1">
      <c r="A5" s="511" t="s">
        <v>348</v>
      </c>
      <c r="B5" s="511"/>
      <c r="C5" s="511"/>
      <c r="D5" s="511"/>
      <c r="E5" s="511"/>
      <c r="F5" s="511"/>
    </row>
    <row r="6" spans="1:6">
      <c r="A6" s="457" t="s">
        <v>0</v>
      </c>
      <c r="B6" s="459" t="s">
        <v>1</v>
      </c>
      <c r="C6" s="459" t="s">
        <v>566</v>
      </c>
      <c r="D6" s="459" t="s">
        <v>2</v>
      </c>
      <c r="E6" s="461" t="s">
        <v>567</v>
      </c>
      <c r="F6" s="454" t="s">
        <v>547</v>
      </c>
    </row>
    <row r="7" spans="1:6" ht="15" thickBot="1">
      <c r="A7" s="512"/>
      <c r="B7" s="513"/>
      <c r="C7" s="513"/>
      <c r="D7" s="513"/>
      <c r="E7" s="514"/>
      <c r="F7" s="515"/>
    </row>
    <row r="8" spans="1:6" ht="15" thickBot="1">
      <c r="A8" s="197">
        <v>1</v>
      </c>
      <c r="B8" s="522" t="s">
        <v>308</v>
      </c>
      <c r="C8" s="523"/>
      <c r="D8" s="523"/>
      <c r="E8" s="523"/>
      <c r="F8" s="524"/>
    </row>
    <row r="9" spans="1:6" ht="124.2">
      <c r="A9" s="177" t="s">
        <v>351</v>
      </c>
      <c r="B9" s="158" t="s">
        <v>429</v>
      </c>
      <c r="C9" s="157"/>
      <c r="D9" s="159"/>
      <c r="E9" s="160"/>
      <c r="F9" s="178"/>
    </row>
    <row r="10" spans="1:6">
      <c r="A10" s="179"/>
      <c r="B10" s="159" t="s">
        <v>430</v>
      </c>
      <c r="C10" s="161" t="s">
        <v>13</v>
      </c>
      <c r="D10" s="162">
        <v>3</v>
      </c>
      <c r="E10" s="93"/>
      <c r="F10" s="198"/>
    </row>
    <row r="11" spans="1:6">
      <c r="A11" s="180"/>
      <c r="B11" s="159" t="s">
        <v>431</v>
      </c>
      <c r="C11" s="157" t="s">
        <v>13</v>
      </c>
      <c r="D11" s="162">
        <v>1</v>
      </c>
      <c r="E11" s="93"/>
      <c r="F11" s="198"/>
    </row>
    <row r="12" spans="1:6" ht="110.4">
      <c r="A12" s="180"/>
      <c r="B12" s="159" t="s">
        <v>432</v>
      </c>
      <c r="C12" s="163" t="s">
        <v>309</v>
      </c>
      <c r="D12" s="163">
        <v>1</v>
      </c>
      <c r="E12" s="164"/>
      <c r="F12" s="181">
        <f>D12*E12</f>
        <v>0</v>
      </c>
    </row>
    <row r="13" spans="1:6" ht="151.80000000000001">
      <c r="A13" s="182" t="s">
        <v>352</v>
      </c>
      <c r="B13" s="159" t="s">
        <v>433</v>
      </c>
      <c r="C13" s="161"/>
      <c r="D13" s="162"/>
      <c r="E13" s="164"/>
      <c r="F13" s="183"/>
    </row>
    <row r="14" spans="1:6">
      <c r="A14" s="182"/>
      <c r="B14" s="159" t="s">
        <v>434</v>
      </c>
      <c r="C14" s="161" t="s">
        <v>13</v>
      </c>
      <c r="D14" s="162">
        <v>1</v>
      </c>
      <c r="E14" s="164"/>
      <c r="F14" s="183"/>
    </row>
    <row r="15" spans="1:6">
      <c r="A15" s="182"/>
      <c r="B15" s="159" t="s">
        <v>435</v>
      </c>
      <c r="C15" s="161" t="s">
        <v>13</v>
      </c>
      <c r="D15" s="162">
        <v>1</v>
      </c>
      <c r="E15" s="164"/>
      <c r="F15" s="183"/>
    </row>
    <row r="16" spans="1:6">
      <c r="A16" s="182"/>
      <c r="B16" s="165" t="s">
        <v>310</v>
      </c>
      <c r="C16" s="161" t="s">
        <v>13</v>
      </c>
      <c r="D16" s="162">
        <v>3</v>
      </c>
      <c r="E16" s="164"/>
      <c r="F16" s="183"/>
    </row>
    <row r="17" spans="1:6">
      <c r="A17" s="182"/>
      <c r="B17" s="165" t="s">
        <v>311</v>
      </c>
      <c r="C17" s="161" t="s">
        <v>13</v>
      </c>
      <c r="D17" s="162">
        <v>26</v>
      </c>
      <c r="E17" s="164"/>
      <c r="F17" s="183"/>
    </row>
    <row r="18" spans="1:6">
      <c r="A18" s="182"/>
      <c r="B18" s="165" t="s">
        <v>312</v>
      </c>
      <c r="C18" s="161" t="s">
        <v>13</v>
      </c>
      <c r="D18" s="162">
        <v>6</v>
      </c>
      <c r="E18" s="164"/>
      <c r="F18" s="183"/>
    </row>
    <row r="19" spans="1:6" ht="96.6">
      <c r="A19" s="182"/>
      <c r="B19" s="166" t="s">
        <v>436</v>
      </c>
      <c r="C19" s="163" t="s">
        <v>309</v>
      </c>
      <c r="D19" s="162">
        <v>1</v>
      </c>
      <c r="E19" s="164"/>
      <c r="F19" s="184">
        <f>D19*E19</f>
        <v>0</v>
      </c>
    </row>
    <row r="20" spans="1:6" ht="96.6">
      <c r="A20" s="185" t="s">
        <v>354</v>
      </c>
      <c r="B20" s="166" t="s">
        <v>437</v>
      </c>
      <c r="C20" s="163"/>
      <c r="D20" s="162"/>
      <c r="E20" s="164"/>
      <c r="F20" s="184"/>
    </row>
    <row r="21" spans="1:6">
      <c r="A21" s="185"/>
      <c r="B21" s="159" t="s">
        <v>438</v>
      </c>
      <c r="C21" s="161" t="s">
        <v>13</v>
      </c>
      <c r="D21" s="162">
        <v>1</v>
      </c>
      <c r="E21" s="164"/>
      <c r="F21" s="184"/>
    </row>
    <row r="22" spans="1:6">
      <c r="A22" s="185"/>
      <c r="B22" s="159" t="s">
        <v>439</v>
      </c>
      <c r="C22" s="161" t="s">
        <v>13</v>
      </c>
      <c r="D22" s="162">
        <v>1</v>
      </c>
      <c r="E22" s="164"/>
      <c r="F22" s="184"/>
    </row>
    <row r="23" spans="1:6">
      <c r="A23" s="185"/>
      <c r="B23" s="165" t="s">
        <v>311</v>
      </c>
      <c r="C23" s="161" t="s">
        <v>13</v>
      </c>
      <c r="D23" s="162">
        <v>28</v>
      </c>
      <c r="E23" s="164"/>
      <c r="F23" s="184"/>
    </row>
    <row r="24" spans="1:6">
      <c r="A24" s="185"/>
      <c r="B24" s="165" t="s">
        <v>312</v>
      </c>
      <c r="C24" s="161" t="s">
        <v>13</v>
      </c>
      <c r="D24" s="162">
        <v>7</v>
      </c>
      <c r="E24" s="164"/>
      <c r="F24" s="184"/>
    </row>
    <row r="25" spans="1:6" ht="96.6">
      <c r="A25" s="185"/>
      <c r="B25" s="166" t="s">
        <v>436</v>
      </c>
      <c r="C25" s="163" t="s">
        <v>309</v>
      </c>
      <c r="D25" s="162">
        <v>1</v>
      </c>
      <c r="E25" s="164"/>
      <c r="F25" s="184">
        <f>D25*E25</f>
        <v>0</v>
      </c>
    </row>
    <row r="26" spans="1:6" ht="55.2">
      <c r="A26" s="186" t="s">
        <v>355</v>
      </c>
      <c r="B26" s="159" t="s">
        <v>440</v>
      </c>
      <c r="C26" s="163" t="s">
        <v>236</v>
      </c>
      <c r="D26" s="168">
        <v>1</v>
      </c>
      <c r="E26" s="169"/>
      <c r="F26" s="184">
        <f>D26*E26</f>
        <v>0</v>
      </c>
    </row>
    <row r="27" spans="1:6" ht="97.8">
      <c r="A27" s="182" t="s">
        <v>357</v>
      </c>
      <c r="B27" s="171" t="s">
        <v>441</v>
      </c>
      <c r="C27" s="172" t="s">
        <v>13</v>
      </c>
      <c r="D27" s="173">
        <v>2</v>
      </c>
      <c r="E27" s="170"/>
      <c r="F27" s="187">
        <f>D27*E27</f>
        <v>0</v>
      </c>
    </row>
    <row r="28" spans="1:6" ht="207">
      <c r="A28" s="182" t="s">
        <v>359</v>
      </c>
      <c r="B28" s="174" t="s">
        <v>442</v>
      </c>
      <c r="C28" s="161"/>
      <c r="D28" s="162"/>
      <c r="E28" s="164"/>
      <c r="F28" s="184"/>
    </row>
    <row r="29" spans="1:6">
      <c r="A29" s="182"/>
      <c r="B29" s="175" t="s">
        <v>443</v>
      </c>
      <c r="C29" s="161" t="s">
        <v>30</v>
      </c>
      <c r="D29" s="162">
        <v>29</v>
      </c>
      <c r="E29" s="164"/>
      <c r="F29" s="184">
        <f t="shared" ref="F29:F31" si="0">D29*E29</f>
        <v>0</v>
      </c>
    </row>
    <row r="30" spans="1:6">
      <c r="A30" s="182"/>
      <c r="B30" s="175" t="s">
        <v>444</v>
      </c>
      <c r="C30" s="161" t="s">
        <v>30</v>
      </c>
      <c r="D30" s="162">
        <v>26</v>
      </c>
      <c r="E30" s="164"/>
      <c r="F30" s="184">
        <f t="shared" si="0"/>
        <v>0</v>
      </c>
    </row>
    <row r="31" spans="1:6" ht="15" thickBot="1">
      <c r="A31" s="188"/>
      <c r="B31" s="189" t="s">
        <v>445</v>
      </c>
      <c r="C31" s="190" t="s">
        <v>30</v>
      </c>
      <c r="D31" s="191">
        <v>26</v>
      </c>
      <c r="E31" s="192"/>
      <c r="F31" s="193">
        <f t="shared" si="0"/>
        <v>0</v>
      </c>
    </row>
    <row r="32" spans="1:6" ht="15" thickBot="1">
      <c r="A32" s="284"/>
      <c r="B32" s="285" t="s">
        <v>446</v>
      </c>
      <c r="C32" s="286"/>
      <c r="D32" s="287"/>
      <c r="E32" s="288"/>
      <c r="F32" s="290">
        <f>SUM(F12:F31)</f>
        <v>0</v>
      </c>
    </row>
    <row r="33" spans="1:6" ht="15" thickBot="1">
      <c r="A33" s="197">
        <v>2</v>
      </c>
      <c r="B33" s="522" t="s">
        <v>313</v>
      </c>
      <c r="C33" s="523"/>
      <c r="D33" s="523"/>
      <c r="E33" s="523"/>
      <c r="F33" s="524"/>
    </row>
    <row r="34" spans="1:6" ht="179.4">
      <c r="A34" s="186" t="s">
        <v>385</v>
      </c>
      <c r="B34" s="171" t="s">
        <v>447</v>
      </c>
      <c r="C34" s="92"/>
      <c r="D34" s="199"/>
      <c r="E34" s="93"/>
      <c r="F34" s="101"/>
    </row>
    <row r="35" spans="1:6">
      <c r="A35" s="176"/>
      <c r="B35" s="171" t="s">
        <v>448</v>
      </c>
      <c r="C35" s="200" t="s">
        <v>30</v>
      </c>
      <c r="D35" s="201">
        <v>15</v>
      </c>
      <c r="E35" s="164"/>
      <c r="F35" s="184">
        <f>D35*E35</f>
        <v>0</v>
      </c>
    </row>
    <row r="36" spans="1:6" ht="220.8">
      <c r="A36" s="186" t="s">
        <v>386</v>
      </c>
      <c r="B36" s="171" t="s">
        <v>449</v>
      </c>
      <c r="C36" s="200"/>
      <c r="D36" s="201"/>
      <c r="E36" s="164"/>
      <c r="F36" s="221"/>
    </row>
    <row r="37" spans="1:6" ht="15" thickBot="1">
      <c r="A37" s="230"/>
      <c r="B37" s="231" t="s">
        <v>450</v>
      </c>
      <c r="C37" s="232" t="s">
        <v>30</v>
      </c>
      <c r="D37" s="233">
        <f>12*106</f>
        <v>1272</v>
      </c>
      <c r="E37" s="234"/>
      <c r="F37" s="235">
        <f>D37*E37</f>
        <v>0</v>
      </c>
    </row>
    <row r="38" spans="1:6" ht="15" thickBot="1">
      <c r="A38" s="289"/>
      <c r="B38" s="530" t="s">
        <v>451</v>
      </c>
      <c r="C38" s="531"/>
      <c r="D38" s="531"/>
      <c r="E38" s="532"/>
      <c r="F38" s="290">
        <f>SUM(F34:F37)</f>
        <v>0</v>
      </c>
    </row>
    <row r="39" spans="1:6">
      <c r="A39" s="236">
        <v>3</v>
      </c>
      <c r="B39" s="519" t="s">
        <v>314</v>
      </c>
      <c r="C39" s="520"/>
      <c r="D39" s="520"/>
      <c r="E39" s="520"/>
      <c r="F39" s="521"/>
    </row>
    <row r="40" spans="1:6" ht="179.4">
      <c r="A40" s="182" t="s">
        <v>401</v>
      </c>
      <c r="B40" s="203" t="s">
        <v>452</v>
      </c>
      <c r="C40" s="204"/>
      <c r="D40" s="205"/>
      <c r="E40" s="164"/>
      <c r="F40" s="184"/>
    </row>
    <row r="41" spans="1:6">
      <c r="A41" s="182"/>
      <c r="B41" s="166" t="s">
        <v>453</v>
      </c>
      <c r="C41" s="161" t="s">
        <v>30</v>
      </c>
      <c r="D41" s="206">
        <v>850</v>
      </c>
      <c r="E41" s="164"/>
      <c r="F41" s="184">
        <f t="shared" ref="F41:F50" si="1">D41*E41</f>
        <v>0</v>
      </c>
    </row>
    <row r="42" spans="1:6" ht="193.2">
      <c r="A42" s="182" t="s">
        <v>402</v>
      </c>
      <c r="B42" s="207" t="s">
        <v>454</v>
      </c>
      <c r="C42" s="208" t="s">
        <v>13</v>
      </c>
      <c r="D42" s="161">
        <v>60</v>
      </c>
      <c r="E42" s="164"/>
      <c r="F42" s="184">
        <f t="shared" si="1"/>
        <v>0</v>
      </c>
    </row>
    <row r="43" spans="1:6" ht="41.4">
      <c r="A43" s="182"/>
      <c r="B43" s="207" t="s">
        <v>455</v>
      </c>
      <c r="C43" s="208" t="s">
        <v>13</v>
      </c>
      <c r="D43" s="161">
        <f>D42</f>
        <v>60</v>
      </c>
      <c r="E43" s="164"/>
      <c r="F43" s="184">
        <f t="shared" si="1"/>
        <v>0</v>
      </c>
    </row>
    <row r="44" spans="1:6" ht="124.2">
      <c r="A44" s="182" t="s">
        <v>403</v>
      </c>
      <c r="B44" s="207" t="s">
        <v>456</v>
      </c>
      <c r="C44" s="208" t="s">
        <v>13</v>
      </c>
      <c r="D44" s="161">
        <v>5</v>
      </c>
      <c r="E44" s="164"/>
      <c r="F44" s="184">
        <f t="shared" si="1"/>
        <v>0</v>
      </c>
    </row>
    <row r="45" spans="1:6" ht="41.4">
      <c r="A45" s="182"/>
      <c r="B45" s="207" t="s">
        <v>457</v>
      </c>
      <c r="C45" s="208" t="s">
        <v>13</v>
      </c>
      <c r="D45" s="161">
        <f>D44</f>
        <v>5</v>
      </c>
      <c r="E45" s="164"/>
      <c r="F45" s="184">
        <f t="shared" si="1"/>
        <v>0</v>
      </c>
    </row>
    <row r="46" spans="1:6" ht="124.2">
      <c r="A46" s="182" t="s">
        <v>404</v>
      </c>
      <c r="B46" s="207" t="s">
        <v>561</v>
      </c>
      <c r="C46" s="208" t="s">
        <v>13</v>
      </c>
      <c r="D46" s="161">
        <v>5</v>
      </c>
      <c r="E46" s="164"/>
      <c r="F46" s="184">
        <f t="shared" si="1"/>
        <v>0</v>
      </c>
    </row>
    <row r="47" spans="1:6" ht="110.4">
      <c r="A47" s="182" t="s">
        <v>405</v>
      </c>
      <c r="B47" s="207" t="s">
        <v>458</v>
      </c>
      <c r="C47" s="208" t="s">
        <v>13</v>
      </c>
      <c r="D47" s="161">
        <v>7</v>
      </c>
      <c r="E47" s="164"/>
      <c r="F47" s="184">
        <f t="shared" si="1"/>
        <v>0</v>
      </c>
    </row>
    <row r="48" spans="1:6" ht="289.8">
      <c r="A48" s="182" t="s">
        <v>406</v>
      </c>
      <c r="B48" s="159" t="s">
        <v>459</v>
      </c>
      <c r="C48" s="208" t="s">
        <v>13</v>
      </c>
      <c r="D48" s="161">
        <v>2</v>
      </c>
      <c r="E48" s="164"/>
      <c r="F48" s="184">
        <f t="shared" si="1"/>
        <v>0</v>
      </c>
    </row>
    <row r="49" spans="1:6" ht="207">
      <c r="A49" s="182" t="s">
        <v>407</v>
      </c>
      <c r="B49" s="159" t="s">
        <v>460</v>
      </c>
      <c r="C49" s="208" t="s">
        <v>13</v>
      </c>
      <c r="D49" s="161">
        <v>2</v>
      </c>
      <c r="E49" s="164"/>
      <c r="F49" s="184">
        <f t="shared" si="1"/>
        <v>0</v>
      </c>
    </row>
    <row r="50" spans="1:6" ht="55.8" thickBot="1">
      <c r="A50" s="237" t="s">
        <v>408</v>
      </c>
      <c r="B50" s="238" t="s">
        <v>461</v>
      </c>
      <c r="C50" s="239" t="s">
        <v>13</v>
      </c>
      <c r="D50" s="240">
        <v>4</v>
      </c>
      <c r="E50" s="234"/>
      <c r="F50" s="235">
        <f t="shared" si="1"/>
        <v>0</v>
      </c>
    </row>
    <row r="51" spans="1:6" ht="15" thickBot="1">
      <c r="A51" s="289"/>
      <c r="B51" s="530" t="s">
        <v>462</v>
      </c>
      <c r="C51" s="531"/>
      <c r="D51" s="531"/>
      <c r="E51" s="532"/>
      <c r="F51" s="290">
        <f>SUM(F40:F50)</f>
        <v>0</v>
      </c>
    </row>
    <row r="52" spans="1:6" ht="15" thickBot="1">
      <c r="A52" s="241">
        <v>4</v>
      </c>
      <c r="B52" s="525" t="s">
        <v>315</v>
      </c>
      <c r="C52" s="526"/>
      <c r="D52" s="526"/>
      <c r="E52" s="526"/>
      <c r="F52" s="527"/>
    </row>
    <row r="53" spans="1:6" ht="27.6">
      <c r="A53" s="223" t="s">
        <v>463</v>
      </c>
      <c r="B53" s="209" t="s">
        <v>464</v>
      </c>
      <c r="C53" s="210"/>
      <c r="D53" s="211"/>
      <c r="E53" s="212"/>
      <c r="F53" s="224"/>
    </row>
    <row r="54" spans="1:6">
      <c r="A54" s="223"/>
      <c r="B54" s="209" t="s">
        <v>465</v>
      </c>
      <c r="C54" s="210"/>
      <c r="D54" s="211"/>
      <c r="E54" s="212"/>
      <c r="F54" s="224"/>
    </row>
    <row r="55" spans="1:6">
      <c r="A55" s="223"/>
      <c r="B55" s="213" t="s">
        <v>466</v>
      </c>
      <c r="C55" s="210"/>
      <c r="D55" s="211"/>
      <c r="E55" s="212"/>
      <c r="F55" s="224"/>
    </row>
    <row r="56" spans="1:6">
      <c r="A56" s="223"/>
      <c r="B56" s="209" t="s">
        <v>467</v>
      </c>
      <c r="C56" s="210"/>
      <c r="D56" s="211"/>
      <c r="E56" s="212"/>
      <c r="F56" s="224"/>
    </row>
    <row r="57" spans="1:6">
      <c r="A57" s="223"/>
      <c r="B57" s="209" t="s">
        <v>468</v>
      </c>
      <c r="C57" s="210"/>
      <c r="D57" s="211"/>
      <c r="E57" s="212"/>
      <c r="F57" s="224"/>
    </row>
    <row r="58" spans="1:6">
      <c r="A58" s="223"/>
      <c r="B58" s="213" t="s">
        <v>469</v>
      </c>
      <c r="C58" s="210" t="s">
        <v>309</v>
      </c>
      <c r="D58" s="211">
        <v>12</v>
      </c>
      <c r="E58" s="212"/>
      <c r="F58" s="184">
        <f>D58*E58</f>
        <v>0</v>
      </c>
    </row>
    <row r="59" spans="1:6" ht="27.6">
      <c r="A59" s="223" t="s">
        <v>470</v>
      </c>
      <c r="B59" s="209" t="s">
        <v>464</v>
      </c>
      <c r="C59" s="210"/>
      <c r="D59" s="211"/>
      <c r="E59" s="212"/>
      <c r="F59" s="224"/>
    </row>
    <row r="60" spans="1:6">
      <c r="A60" s="223"/>
      <c r="B60" s="209" t="s">
        <v>465</v>
      </c>
      <c r="C60" s="210"/>
      <c r="D60" s="211"/>
      <c r="E60" s="212"/>
      <c r="F60" s="224"/>
    </row>
    <row r="61" spans="1:6">
      <c r="A61" s="223"/>
      <c r="B61" s="213" t="s">
        <v>466</v>
      </c>
      <c r="C61" s="210"/>
      <c r="D61" s="211"/>
      <c r="E61" s="212"/>
      <c r="F61" s="224"/>
    </row>
    <row r="62" spans="1:6">
      <c r="A62" s="223"/>
      <c r="B62" s="209" t="s">
        <v>467</v>
      </c>
      <c r="C62" s="210"/>
      <c r="D62" s="211"/>
      <c r="E62" s="212"/>
      <c r="F62" s="224"/>
    </row>
    <row r="63" spans="1:6" ht="27.6">
      <c r="A63" s="223"/>
      <c r="B63" s="209" t="s">
        <v>471</v>
      </c>
      <c r="C63" s="210"/>
      <c r="D63" s="211"/>
      <c r="E63" s="212"/>
      <c r="F63" s="224"/>
    </row>
    <row r="64" spans="1:6">
      <c r="A64" s="176"/>
      <c r="B64" s="213" t="s">
        <v>469</v>
      </c>
      <c r="C64" s="210" t="s">
        <v>309</v>
      </c>
      <c r="D64" s="211">
        <v>1</v>
      </c>
      <c r="E64" s="212"/>
      <c r="F64" s="184">
        <f>D64*E64</f>
        <v>0</v>
      </c>
    </row>
    <row r="65" spans="1:6" ht="27.6">
      <c r="A65" s="223" t="s">
        <v>472</v>
      </c>
      <c r="B65" s="209" t="s">
        <v>464</v>
      </c>
      <c r="C65" s="210"/>
      <c r="D65" s="211"/>
      <c r="E65" s="212"/>
      <c r="F65" s="226"/>
    </row>
    <row r="66" spans="1:6">
      <c r="A66" s="223"/>
      <c r="B66" s="209" t="s">
        <v>473</v>
      </c>
      <c r="C66" s="210"/>
      <c r="D66" s="211"/>
      <c r="E66" s="212"/>
      <c r="F66" s="226"/>
    </row>
    <row r="67" spans="1:6">
      <c r="A67" s="223"/>
      <c r="B67" s="213" t="s">
        <v>474</v>
      </c>
      <c r="C67" s="210"/>
      <c r="D67" s="211"/>
      <c r="E67" s="212"/>
      <c r="F67" s="226"/>
    </row>
    <row r="68" spans="1:6">
      <c r="A68" s="223"/>
      <c r="B68" s="209" t="s">
        <v>475</v>
      </c>
      <c r="C68" s="210"/>
      <c r="D68" s="211"/>
      <c r="E68" s="212"/>
      <c r="F68" s="226"/>
    </row>
    <row r="69" spans="1:6">
      <c r="A69" s="223"/>
      <c r="B69" s="209" t="s">
        <v>476</v>
      </c>
      <c r="C69" s="210"/>
      <c r="D69" s="211"/>
      <c r="E69" s="212"/>
      <c r="F69" s="226"/>
    </row>
    <row r="70" spans="1:6" ht="27.6">
      <c r="A70" s="223"/>
      <c r="B70" s="209" t="s">
        <v>477</v>
      </c>
      <c r="C70" s="210"/>
      <c r="D70" s="211"/>
      <c r="E70" s="212"/>
      <c r="F70" s="226"/>
    </row>
    <row r="71" spans="1:6">
      <c r="A71" s="223"/>
      <c r="B71" s="213" t="s">
        <v>469</v>
      </c>
      <c r="C71" s="210" t="s">
        <v>309</v>
      </c>
      <c r="D71" s="211">
        <v>7</v>
      </c>
      <c r="E71" s="212"/>
      <c r="F71" s="184">
        <f>D71*E71</f>
        <v>0</v>
      </c>
    </row>
    <row r="72" spans="1:6" ht="27.6">
      <c r="A72" s="223" t="s">
        <v>478</v>
      </c>
      <c r="B72" s="209" t="s">
        <v>479</v>
      </c>
      <c r="C72" s="210"/>
      <c r="D72" s="211"/>
      <c r="E72" s="212"/>
      <c r="F72" s="226"/>
    </row>
    <row r="73" spans="1:6">
      <c r="A73" s="223"/>
      <c r="B73" s="209" t="s">
        <v>480</v>
      </c>
      <c r="C73" s="210"/>
      <c r="D73" s="211"/>
      <c r="E73" s="212"/>
      <c r="F73" s="226"/>
    </row>
    <row r="74" spans="1:6">
      <c r="A74" s="223"/>
      <c r="B74" s="213" t="s">
        <v>481</v>
      </c>
      <c r="C74" s="210"/>
      <c r="D74" s="211"/>
      <c r="E74" s="212"/>
      <c r="F74" s="226"/>
    </row>
    <row r="75" spans="1:6">
      <c r="A75" s="223"/>
      <c r="B75" s="209" t="s">
        <v>482</v>
      </c>
      <c r="C75" s="210"/>
      <c r="D75" s="211"/>
      <c r="E75" s="212"/>
      <c r="F75" s="226"/>
    </row>
    <row r="76" spans="1:6">
      <c r="A76" s="223"/>
      <c r="B76" s="209" t="s">
        <v>483</v>
      </c>
      <c r="C76" s="210"/>
      <c r="D76" s="211"/>
      <c r="E76" s="212"/>
      <c r="F76" s="226"/>
    </row>
    <row r="77" spans="1:6">
      <c r="A77" s="223"/>
      <c r="B77" s="213" t="s">
        <v>469</v>
      </c>
      <c r="C77" s="210" t="s">
        <v>309</v>
      </c>
      <c r="D77" s="211">
        <v>36</v>
      </c>
      <c r="E77" s="212"/>
      <c r="F77" s="184">
        <f>D77*E77</f>
        <v>0</v>
      </c>
    </row>
    <row r="78" spans="1:6" ht="27.6">
      <c r="A78" s="223" t="s">
        <v>484</v>
      </c>
      <c r="B78" s="209" t="s">
        <v>479</v>
      </c>
      <c r="C78" s="210"/>
      <c r="D78" s="211"/>
      <c r="E78" s="212"/>
      <c r="F78" s="226"/>
    </row>
    <row r="79" spans="1:6">
      <c r="A79" s="176"/>
      <c r="B79" s="209" t="s">
        <v>485</v>
      </c>
      <c r="C79" s="210"/>
      <c r="D79" s="211"/>
      <c r="E79" s="212"/>
      <c r="F79" s="226"/>
    </row>
    <row r="80" spans="1:6">
      <c r="A80" s="176"/>
      <c r="B80" s="213" t="s">
        <v>486</v>
      </c>
      <c r="C80" s="210"/>
      <c r="D80" s="211"/>
      <c r="E80" s="212"/>
      <c r="F80" s="226"/>
    </row>
    <row r="81" spans="1:6">
      <c r="A81" s="223"/>
      <c r="B81" s="209" t="s">
        <v>487</v>
      </c>
      <c r="C81" s="210"/>
      <c r="D81" s="211"/>
      <c r="E81" s="212"/>
      <c r="F81" s="226"/>
    </row>
    <row r="82" spans="1:6">
      <c r="A82" s="223"/>
      <c r="B82" s="209" t="s">
        <v>483</v>
      </c>
      <c r="C82" s="210"/>
      <c r="D82" s="211"/>
      <c r="E82" s="212"/>
      <c r="F82" s="226"/>
    </row>
    <row r="83" spans="1:6">
      <c r="A83" s="223"/>
      <c r="B83" s="209" t="s">
        <v>488</v>
      </c>
      <c r="C83" s="210"/>
      <c r="D83" s="211"/>
      <c r="E83" s="212"/>
      <c r="F83" s="226"/>
    </row>
    <row r="84" spans="1:6">
      <c r="A84" s="176"/>
      <c r="B84" s="213" t="s">
        <v>469</v>
      </c>
      <c r="C84" s="210" t="s">
        <v>309</v>
      </c>
      <c r="D84" s="211">
        <v>12</v>
      </c>
      <c r="E84" s="212"/>
      <c r="F84" s="184">
        <f>D84*E84</f>
        <v>0</v>
      </c>
    </row>
    <row r="85" spans="1:6">
      <c r="A85" s="182"/>
      <c r="B85" s="202" t="s">
        <v>316</v>
      </c>
      <c r="C85" s="161"/>
      <c r="D85" s="162"/>
      <c r="E85" s="164"/>
      <c r="F85" s="225"/>
    </row>
    <row r="86" spans="1:6" ht="165.6">
      <c r="A86" s="223" t="s">
        <v>489</v>
      </c>
      <c r="B86" s="209" t="s">
        <v>490</v>
      </c>
      <c r="C86" s="210" t="s">
        <v>309</v>
      </c>
      <c r="D86" s="211">
        <v>11</v>
      </c>
      <c r="E86" s="212"/>
      <c r="F86" s="184">
        <f>D86*E86</f>
        <v>0</v>
      </c>
    </row>
    <row r="87" spans="1:6" ht="193.2">
      <c r="A87" s="223" t="s">
        <v>491</v>
      </c>
      <c r="B87" s="209" t="s">
        <v>492</v>
      </c>
      <c r="C87" s="210" t="s">
        <v>309</v>
      </c>
      <c r="D87" s="211">
        <v>8</v>
      </c>
      <c r="E87" s="212"/>
      <c r="F87" s="184">
        <f>D87*E87</f>
        <v>0</v>
      </c>
    </row>
    <row r="88" spans="1:6" ht="193.2">
      <c r="A88" s="223" t="s">
        <v>493</v>
      </c>
      <c r="B88" s="209" t="s">
        <v>494</v>
      </c>
      <c r="C88" s="210" t="s">
        <v>309</v>
      </c>
      <c r="D88" s="211">
        <v>8</v>
      </c>
      <c r="E88" s="212"/>
      <c r="F88" s="184">
        <f>D88*E88</f>
        <v>0</v>
      </c>
    </row>
    <row r="89" spans="1:6">
      <c r="A89" s="182"/>
      <c r="B89" s="202" t="s">
        <v>317</v>
      </c>
      <c r="C89" s="161"/>
      <c r="D89" s="162"/>
      <c r="E89" s="164"/>
      <c r="F89" s="225"/>
    </row>
    <row r="90" spans="1:6" ht="27.6">
      <c r="A90" s="223" t="s">
        <v>495</v>
      </c>
      <c r="B90" s="209" t="s">
        <v>464</v>
      </c>
      <c r="C90" s="216"/>
      <c r="D90" s="216"/>
      <c r="E90" s="217"/>
      <c r="F90" s="227"/>
    </row>
    <row r="91" spans="1:6">
      <c r="A91" s="182"/>
      <c r="B91" s="209" t="s">
        <v>496</v>
      </c>
      <c r="C91" s="216"/>
      <c r="D91" s="216"/>
      <c r="E91" s="217"/>
      <c r="F91" s="227"/>
    </row>
    <row r="92" spans="1:6">
      <c r="A92" s="176"/>
      <c r="B92" s="218" t="s">
        <v>466</v>
      </c>
      <c r="C92" s="216"/>
      <c r="D92" s="216"/>
      <c r="E92" s="217"/>
      <c r="F92" s="227"/>
    </row>
    <row r="93" spans="1:6">
      <c r="A93" s="223"/>
      <c r="B93" s="218" t="s">
        <v>497</v>
      </c>
      <c r="C93" s="216"/>
      <c r="D93" s="216"/>
      <c r="E93" s="217"/>
      <c r="F93" s="227"/>
    </row>
    <row r="94" spans="1:6">
      <c r="A94" s="223"/>
      <c r="B94" s="218" t="s">
        <v>498</v>
      </c>
      <c r="C94" s="216"/>
      <c r="D94" s="216"/>
      <c r="E94" s="217"/>
      <c r="F94" s="227"/>
    </row>
    <row r="95" spans="1:6">
      <c r="A95" s="223"/>
      <c r="B95" s="213" t="s">
        <v>469</v>
      </c>
      <c r="C95" s="210" t="s">
        <v>309</v>
      </c>
      <c r="D95" s="211">
        <v>2</v>
      </c>
      <c r="E95" s="212"/>
      <c r="F95" s="184">
        <f>D95*E95</f>
        <v>0</v>
      </c>
    </row>
    <row r="96" spans="1:6" ht="27.6">
      <c r="A96" s="223" t="s">
        <v>307</v>
      </c>
      <c r="B96" s="209" t="s">
        <v>464</v>
      </c>
      <c r="C96" s="216"/>
      <c r="D96" s="216"/>
      <c r="E96" s="217"/>
      <c r="F96" s="227"/>
    </row>
    <row r="97" spans="1:6">
      <c r="A97" s="182"/>
      <c r="B97" s="209" t="s">
        <v>496</v>
      </c>
      <c r="C97" s="216"/>
      <c r="D97" s="216"/>
      <c r="E97" s="217"/>
      <c r="F97" s="227"/>
    </row>
    <row r="98" spans="1:6">
      <c r="A98" s="176"/>
      <c r="B98" s="218" t="s">
        <v>466</v>
      </c>
      <c r="C98" s="216"/>
      <c r="D98" s="216"/>
      <c r="E98" s="217"/>
      <c r="F98" s="227"/>
    </row>
    <row r="99" spans="1:6">
      <c r="A99" s="223"/>
      <c r="B99" s="218" t="s">
        <v>497</v>
      </c>
      <c r="C99" s="216"/>
      <c r="D99" s="216"/>
      <c r="E99" s="217"/>
      <c r="F99" s="227"/>
    </row>
    <row r="100" spans="1:6">
      <c r="A100" s="223"/>
      <c r="B100" s="218" t="s">
        <v>499</v>
      </c>
      <c r="C100" s="216"/>
      <c r="D100" s="216"/>
      <c r="E100" s="217"/>
      <c r="F100" s="227"/>
    </row>
    <row r="101" spans="1:6">
      <c r="A101" s="223"/>
      <c r="B101" s="213" t="s">
        <v>469</v>
      </c>
      <c r="C101" s="210" t="s">
        <v>309</v>
      </c>
      <c r="D101" s="211">
        <v>6</v>
      </c>
      <c r="E101" s="212"/>
      <c r="F101" s="184">
        <f>D101*E101</f>
        <v>0</v>
      </c>
    </row>
    <row r="102" spans="1:6" ht="42" thickBot="1">
      <c r="A102" s="242" t="s">
        <v>500</v>
      </c>
      <c r="B102" s="243" t="s">
        <v>501</v>
      </c>
      <c r="C102" s="244" t="s">
        <v>236</v>
      </c>
      <c r="D102" s="245">
        <v>1</v>
      </c>
      <c r="E102" s="246"/>
      <c r="F102" s="235">
        <f>D102*E102</f>
        <v>0</v>
      </c>
    </row>
    <row r="103" spans="1:6" ht="15" thickBot="1">
      <c r="A103" s="241"/>
      <c r="B103" s="525" t="s">
        <v>502</v>
      </c>
      <c r="C103" s="526"/>
      <c r="D103" s="526"/>
      <c r="E103" s="533"/>
      <c r="F103" s="290">
        <f>SUM(F54:F102)</f>
        <v>0</v>
      </c>
    </row>
    <row r="104" spans="1:6" ht="15" thickBot="1">
      <c r="A104" s="241">
        <v>5</v>
      </c>
      <c r="B104" s="525" t="s">
        <v>318</v>
      </c>
      <c r="C104" s="526"/>
      <c r="D104" s="526"/>
      <c r="E104" s="526"/>
      <c r="F104" s="527"/>
    </row>
    <row r="105" spans="1:6" ht="69">
      <c r="A105" s="182" t="s">
        <v>503</v>
      </c>
      <c r="B105" s="209" t="s">
        <v>504</v>
      </c>
      <c r="C105" s="210" t="s">
        <v>30</v>
      </c>
      <c r="D105" s="210">
        <f>7*15</f>
        <v>105</v>
      </c>
      <c r="E105" s="212"/>
      <c r="F105" s="184">
        <f>D105*E105</f>
        <v>0</v>
      </c>
    </row>
    <row r="106" spans="1:6" ht="97.2" thickBot="1">
      <c r="A106" s="237" t="s">
        <v>505</v>
      </c>
      <c r="B106" s="238" t="s">
        <v>506</v>
      </c>
      <c r="C106" s="240" t="s">
        <v>30</v>
      </c>
      <c r="D106" s="248">
        <v>100</v>
      </c>
      <c r="E106" s="234"/>
      <c r="F106" s="235">
        <f>D106*E106</f>
        <v>0</v>
      </c>
    </row>
    <row r="107" spans="1:6" ht="15" thickBot="1">
      <c r="A107" s="295"/>
      <c r="B107" s="525" t="s">
        <v>507</v>
      </c>
      <c r="C107" s="526"/>
      <c r="D107" s="526"/>
      <c r="E107" s="533"/>
      <c r="F107" s="290">
        <f>SUM(F105:F106)</f>
        <v>0</v>
      </c>
    </row>
    <row r="108" spans="1:6">
      <c r="A108" s="236">
        <v>6</v>
      </c>
      <c r="B108" s="519" t="s">
        <v>319</v>
      </c>
      <c r="C108" s="520"/>
      <c r="D108" s="520"/>
      <c r="E108" s="520"/>
      <c r="F108" s="521"/>
    </row>
    <row r="109" spans="1:6" ht="28.2" thickBot="1">
      <c r="A109" s="249" t="s">
        <v>508</v>
      </c>
      <c r="B109" s="238" t="s">
        <v>320</v>
      </c>
      <c r="C109" s="240" t="s">
        <v>421</v>
      </c>
      <c r="D109" s="248">
        <v>1</v>
      </c>
      <c r="E109" s="234"/>
      <c r="F109" s="235">
        <f t="shared" ref="F109" si="2">D109*E109</f>
        <v>0</v>
      </c>
    </row>
    <row r="110" spans="1:6" ht="15" thickBot="1">
      <c r="A110" s="296"/>
      <c r="B110" s="297" t="s">
        <v>509</v>
      </c>
      <c r="C110" s="298"/>
      <c r="D110" s="299"/>
      <c r="E110" s="300"/>
      <c r="F110" s="301">
        <f>F109</f>
        <v>0</v>
      </c>
    </row>
    <row r="111" spans="1:6" ht="15" thickBot="1">
      <c r="A111" s="241">
        <v>7</v>
      </c>
      <c r="B111" s="291" t="s">
        <v>321</v>
      </c>
      <c r="C111" s="292" t="s">
        <v>421</v>
      </c>
      <c r="D111" s="293">
        <v>1</v>
      </c>
      <c r="E111" s="294"/>
      <c r="F111" s="302">
        <f>D111*E111</f>
        <v>0</v>
      </c>
    </row>
    <row r="116" spans="1:6" ht="15" thickBot="1"/>
    <row r="117" spans="1:6" ht="15" thickBot="1">
      <c r="A117" s="516" t="s">
        <v>295</v>
      </c>
      <c r="B117" s="517"/>
      <c r="C117" s="517"/>
      <c r="D117" s="517"/>
      <c r="E117" s="517"/>
      <c r="F117" s="518"/>
    </row>
    <row r="118" spans="1:6">
      <c r="A118" s="327" t="s">
        <v>510</v>
      </c>
      <c r="B118" s="541" t="str">
        <f>B8</f>
        <v>RAZVODNI ORMARI I NAPOJNI VODOVI</v>
      </c>
      <c r="C118" s="542"/>
      <c r="D118" s="542"/>
      <c r="E118" s="543"/>
      <c r="F118" s="250">
        <f>F32</f>
        <v>0</v>
      </c>
    </row>
    <row r="119" spans="1:6">
      <c r="A119" s="229" t="s">
        <v>383</v>
      </c>
      <c r="B119" s="534" t="str">
        <f>B33</f>
        <v>ELEKTRIČNA INSTALACIJA OPŠTE POTROŠNJE</v>
      </c>
      <c r="C119" s="535"/>
      <c r="D119" s="535"/>
      <c r="E119" s="536"/>
      <c r="F119" s="228">
        <f>F38</f>
        <v>0</v>
      </c>
    </row>
    <row r="120" spans="1:6">
      <c r="A120" s="229" t="s">
        <v>399</v>
      </c>
      <c r="B120" s="534" t="str">
        <f>B39</f>
        <v>ELEKTRIČNA INSTALACIJA OSVJETLJENJA</v>
      </c>
      <c r="C120" s="535"/>
      <c r="D120" s="535"/>
      <c r="E120" s="536"/>
      <c r="F120" s="228">
        <f>F51</f>
        <v>0</v>
      </c>
    </row>
    <row r="121" spans="1:6">
      <c r="A121" s="229" t="s">
        <v>420</v>
      </c>
      <c r="B121" s="534" t="str">
        <f>B52</f>
        <v>INSTALACIONA OPREMA</v>
      </c>
      <c r="C121" s="535"/>
      <c r="D121" s="535"/>
      <c r="E121" s="536"/>
      <c r="F121" s="228">
        <f>F103</f>
        <v>0</v>
      </c>
    </row>
    <row r="122" spans="1:6">
      <c r="A122" s="229" t="s">
        <v>511</v>
      </c>
      <c r="B122" s="534" t="str">
        <f>B104</f>
        <v>INSTALACIJA IZJEDNAČENJA POTENCIJALA</v>
      </c>
      <c r="C122" s="535"/>
      <c r="D122" s="535"/>
      <c r="E122" s="536"/>
      <c r="F122" s="228">
        <f>F107</f>
        <v>0</v>
      </c>
    </row>
    <row r="123" spans="1:6">
      <c r="A123" s="229" t="s">
        <v>512</v>
      </c>
      <c r="B123" s="534" t="str">
        <f>B108</f>
        <v>ISPITIVANJE</v>
      </c>
      <c r="C123" s="535"/>
      <c r="D123" s="535"/>
      <c r="E123" s="536"/>
      <c r="F123" s="228">
        <f>F110</f>
        <v>0</v>
      </c>
    </row>
    <row r="124" spans="1:6">
      <c r="A124" s="220" t="s">
        <v>513</v>
      </c>
      <c r="B124" s="534" t="str">
        <f>B111</f>
        <v>Izrada projekta izvedenog stanja (održavanja)</v>
      </c>
      <c r="C124" s="535"/>
      <c r="D124" s="535"/>
      <c r="E124" s="536"/>
      <c r="F124" s="228">
        <f>F111</f>
        <v>0</v>
      </c>
    </row>
    <row r="125" spans="1:6">
      <c r="A125" s="528"/>
      <c r="B125" s="537" t="s">
        <v>423</v>
      </c>
      <c r="C125" s="537"/>
      <c r="D125" s="537"/>
      <c r="E125" s="538"/>
      <c r="F125" s="252">
        <f>SUM(F118:F124)</f>
        <v>0</v>
      </c>
    </row>
    <row r="126" spans="1:6">
      <c r="A126" s="528"/>
      <c r="B126" s="535" t="s">
        <v>424</v>
      </c>
      <c r="C126" s="535"/>
      <c r="D126" s="535"/>
      <c r="E126" s="536"/>
      <c r="F126" s="228">
        <f>F125*0.21</f>
        <v>0</v>
      </c>
    </row>
    <row r="127" spans="1:6" ht="15" thickBot="1">
      <c r="A127" s="529"/>
      <c r="B127" s="539" t="s">
        <v>514</v>
      </c>
      <c r="C127" s="539"/>
      <c r="D127" s="539"/>
      <c r="E127" s="540"/>
      <c r="F127" s="254">
        <f>SUM(F125:F126)</f>
        <v>0</v>
      </c>
    </row>
    <row r="128" spans="1:6">
      <c r="A128" s="19"/>
      <c r="B128" s="20"/>
      <c r="C128" s="21"/>
      <c r="D128" s="13"/>
      <c r="E128" s="36"/>
      <c r="F128" s="34"/>
    </row>
    <row r="129" spans="1:6">
      <c r="A129" s="19"/>
      <c r="B129" s="20"/>
      <c r="C129" s="21"/>
      <c r="D129" s="13"/>
      <c r="E129" s="36"/>
      <c r="F129" s="34"/>
    </row>
    <row r="130" spans="1:6">
      <c r="A130" s="19"/>
      <c r="B130" s="20"/>
      <c r="C130" s="21"/>
      <c r="D130" s="13"/>
      <c r="E130" s="36"/>
      <c r="F130" s="34"/>
    </row>
    <row r="131" spans="1:6">
      <c r="A131" s="19"/>
      <c r="B131" s="17"/>
      <c r="C131" s="21"/>
      <c r="D131" s="13"/>
      <c r="E131" s="36"/>
      <c r="F131" s="34"/>
    </row>
    <row r="132" spans="1:6">
      <c r="A132" s="19"/>
      <c r="B132" s="17"/>
      <c r="C132" s="21"/>
      <c r="D132" s="13"/>
      <c r="E132" s="36"/>
      <c r="F132" s="34"/>
    </row>
  </sheetData>
  <mergeCells count="30">
    <mergeCell ref="A125:A127"/>
    <mergeCell ref="B38:E38"/>
    <mergeCell ref="B51:E51"/>
    <mergeCell ref="B103:E103"/>
    <mergeCell ref="B107:E107"/>
    <mergeCell ref="B123:E123"/>
    <mergeCell ref="B124:E124"/>
    <mergeCell ref="B125:E125"/>
    <mergeCell ref="B126:E126"/>
    <mergeCell ref="B127:E127"/>
    <mergeCell ref="B118:E118"/>
    <mergeCell ref="B119:E119"/>
    <mergeCell ref="B120:E120"/>
    <mergeCell ref="B121:E121"/>
    <mergeCell ref="B122:E122"/>
    <mergeCell ref="B108:F108"/>
    <mergeCell ref="A117:F117"/>
    <mergeCell ref="B39:F39"/>
    <mergeCell ref="B33:F33"/>
    <mergeCell ref="B8:F8"/>
    <mergeCell ref="B52:F52"/>
    <mergeCell ref="B104:F104"/>
    <mergeCell ref="A2:F4"/>
    <mergeCell ref="A5:F5"/>
    <mergeCell ref="A6:A7"/>
    <mergeCell ref="B6:B7"/>
    <mergeCell ref="C6:C7"/>
    <mergeCell ref="D6:D7"/>
    <mergeCell ref="E6:E7"/>
    <mergeCell ref="F6:F7"/>
  </mergeCells>
  <printOptions gridLines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colBreaks count="1" manualBreakCount="1">
    <brk id="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R77"/>
  <sheetViews>
    <sheetView topLeftCell="A55" workbookViewId="0">
      <selection activeCell="A5" sqref="A5:F5"/>
    </sheetView>
  </sheetViews>
  <sheetFormatPr defaultColWidth="9.109375" defaultRowHeight="14.4"/>
  <cols>
    <col min="1" max="1" width="5.6640625" style="45" customWidth="1"/>
    <col min="2" max="2" width="44.44140625" style="46" customWidth="1"/>
    <col min="3" max="4" width="8.6640625" style="41" customWidth="1"/>
    <col min="5" max="5" width="9.44140625" style="51" customWidth="1"/>
    <col min="6" max="6" width="10.88671875" style="47" customWidth="1"/>
  </cols>
  <sheetData>
    <row r="1" spans="1:6" ht="15" thickTop="1">
      <c r="A1" s="544" t="s">
        <v>347</v>
      </c>
      <c r="B1" s="545"/>
      <c r="C1" s="545"/>
      <c r="D1" s="545"/>
      <c r="E1" s="545"/>
      <c r="F1" s="546"/>
    </row>
    <row r="2" spans="1:6">
      <c r="A2" s="547"/>
      <c r="B2" s="548"/>
      <c r="C2" s="548"/>
      <c r="D2" s="548"/>
      <c r="E2" s="548"/>
      <c r="F2" s="549"/>
    </row>
    <row r="3" spans="1:6" ht="15" thickBot="1">
      <c r="A3" s="550"/>
      <c r="B3" s="551"/>
      <c r="C3" s="551"/>
      <c r="D3" s="551"/>
      <c r="E3" s="551"/>
      <c r="F3" s="552"/>
    </row>
    <row r="4" spans="1:6" ht="15" thickTop="1">
      <c r="A4" s="37"/>
      <c r="B4" s="38"/>
      <c r="C4" s="39"/>
      <c r="D4" s="39"/>
      <c r="E4" s="50"/>
      <c r="F4" s="49"/>
    </row>
    <row r="5" spans="1:6" ht="159.75" customHeight="1" thickBot="1">
      <c r="A5" s="511" t="s">
        <v>348</v>
      </c>
      <c r="B5" s="511"/>
      <c r="C5" s="511"/>
      <c r="D5" s="511"/>
      <c r="E5" s="511"/>
      <c r="F5" s="511"/>
    </row>
    <row r="6" spans="1:6">
      <c r="A6" s="457" t="s">
        <v>0</v>
      </c>
      <c r="B6" s="459" t="s">
        <v>1</v>
      </c>
      <c r="C6" s="459" t="s">
        <v>566</v>
      </c>
      <c r="D6" s="459" t="s">
        <v>2</v>
      </c>
      <c r="E6" s="461" t="s">
        <v>567</v>
      </c>
      <c r="F6" s="454" t="s">
        <v>547</v>
      </c>
    </row>
    <row r="7" spans="1:6" ht="26.4" customHeight="1" thickBot="1">
      <c r="A7" s="512"/>
      <c r="B7" s="513"/>
      <c r="C7" s="513"/>
      <c r="D7" s="513"/>
      <c r="E7" s="514"/>
      <c r="F7" s="515"/>
    </row>
    <row r="8" spans="1:6" s="40" customFormat="1">
      <c r="A8" s="279">
        <v>1</v>
      </c>
      <c r="B8" s="553" t="s">
        <v>349</v>
      </c>
      <c r="C8" s="553"/>
      <c r="D8" s="553"/>
      <c r="E8" s="553"/>
      <c r="F8" s="554"/>
    </row>
    <row r="9" spans="1:6">
      <c r="A9" s="267"/>
      <c r="B9" s="255" t="s">
        <v>350</v>
      </c>
      <c r="C9" s="256"/>
      <c r="D9" s="256"/>
      <c r="E9" s="257"/>
      <c r="F9" s="268"/>
    </row>
    <row r="10" spans="1:6" ht="128.25" customHeight="1">
      <c r="A10" s="269" t="s">
        <v>351</v>
      </c>
      <c r="B10" s="258" t="s">
        <v>518</v>
      </c>
      <c r="C10" s="259" t="s">
        <v>13</v>
      </c>
      <c r="D10" s="259">
        <v>1</v>
      </c>
      <c r="E10" s="260"/>
      <c r="F10" s="270">
        <f>E10*D10</f>
        <v>0</v>
      </c>
    </row>
    <row r="11" spans="1:6" ht="55.2">
      <c r="A11" s="271" t="s">
        <v>352</v>
      </c>
      <c r="B11" s="261" t="s">
        <v>353</v>
      </c>
      <c r="C11" s="259" t="s">
        <v>13</v>
      </c>
      <c r="D11" s="259">
        <v>1</v>
      </c>
      <c r="E11" s="260"/>
      <c r="F11" s="270">
        <f>E11*D11</f>
        <v>0</v>
      </c>
    </row>
    <row r="12" spans="1:6" ht="45.75" customHeight="1">
      <c r="A12" s="272" t="s">
        <v>354</v>
      </c>
      <c r="B12" s="261" t="s">
        <v>519</v>
      </c>
      <c r="C12" s="256" t="s">
        <v>13</v>
      </c>
      <c r="D12" s="256">
        <v>2</v>
      </c>
      <c r="E12" s="257"/>
      <c r="F12" s="268">
        <f>D12*E12</f>
        <v>0</v>
      </c>
    </row>
    <row r="13" spans="1:6" ht="42.75" customHeight="1">
      <c r="A13" s="272" t="s">
        <v>355</v>
      </c>
      <c r="B13" s="261" t="s">
        <v>356</v>
      </c>
      <c r="C13" s="256" t="s">
        <v>13</v>
      </c>
      <c r="D13" s="256">
        <v>1</v>
      </c>
      <c r="E13" s="257"/>
      <c r="F13" s="268">
        <f>D13*E13</f>
        <v>0</v>
      </c>
    </row>
    <row r="14" spans="1:6" ht="41.4">
      <c r="A14" s="272" t="s">
        <v>357</v>
      </c>
      <c r="B14" s="261" t="s">
        <v>358</v>
      </c>
      <c r="C14" s="259" t="s">
        <v>13</v>
      </c>
      <c r="D14" s="259">
        <v>8</v>
      </c>
      <c r="E14" s="260"/>
      <c r="F14" s="270">
        <f t="shared" ref="F14:F19" si="0">E14*D14</f>
        <v>0</v>
      </c>
    </row>
    <row r="15" spans="1:6" ht="87" customHeight="1">
      <c r="A15" s="271" t="s">
        <v>359</v>
      </c>
      <c r="B15" s="263" t="s">
        <v>360</v>
      </c>
      <c r="C15" s="259" t="s">
        <v>13</v>
      </c>
      <c r="D15" s="259">
        <v>4</v>
      </c>
      <c r="E15" s="260"/>
      <c r="F15" s="270">
        <f t="shared" si="0"/>
        <v>0</v>
      </c>
    </row>
    <row r="16" spans="1:6" ht="41.4">
      <c r="A16" s="269" t="s">
        <v>361</v>
      </c>
      <c r="B16" s="263" t="s">
        <v>362</v>
      </c>
      <c r="C16" s="259" t="s">
        <v>13</v>
      </c>
      <c r="D16" s="259">
        <v>77</v>
      </c>
      <c r="E16" s="260"/>
      <c r="F16" s="270">
        <f t="shared" si="0"/>
        <v>0</v>
      </c>
    </row>
    <row r="17" spans="1:6" ht="55.2">
      <c r="A17" s="271" t="s">
        <v>363</v>
      </c>
      <c r="B17" s="261" t="s">
        <v>364</v>
      </c>
      <c r="C17" s="259" t="s">
        <v>13</v>
      </c>
      <c r="D17" s="259">
        <v>77</v>
      </c>
      <c r="E17" s="260"/>
      <c r="F17" s="270">
        <f t="shared" si="0"/>
        <v>0</v>
      </c>
    </row>
    <row r="18" spans="1:6" ht="96.6">
      <c r="A18" s="271" t="s">
        <v>365</v>
      </c>
      <c r="B18" s="258" t="s">
        <v>515</v>
      </c>
      <c r="C18" s="259" t="s">
        <v>13</v>
      </c>
      <c r="D18" s="259">
        <v>1</v>
      </c>
      <c r="E18" s="260"/>
      <c r="F18" s="270">
        <f t="shared" si="0"/>
        <v>0</v>
      </c>
    </row>
    <row r="19" spans="1:6" ht="87" customHeight="1">
      <c r="A19" s="271" t="s">
        <v>366</v>
      </c>
      <c r="B19" s="258" t="s">
        <v>520</v>
      </c>
      <c r="C19" s="259" t="s">
        <v>13</v>
      </c>
      <c r="D19" s="259">
        <v>1</v>
      </c>
      <c r="E19" s="260"/>
      <c r="F19" s="270">
        <f t="shared" si="0"/>
        <v>0</v>
      </c>
    </row>
    <row r="20" spans="1:6">
      <c r="A20" s="272"/>
      <c r="B20" s="255" t="s">
        <v>367</v>
      </c>
      <c r="C20" s="262"/>
      <c r="D20" s="256"/>
      <c r="E20" s="257"/>
      <c r="F20" s="268"/>
    </row>
    <row r="21" spans="1:6" ht="93.75" customHeight="1">
      <c r="A21" s="272" t="s">
        <v>368</v>
      </c>
      <c r="B21" s="261" t="s">
        <v>521</v>
      </c>
      <c r="C21" s="256" t="s">
        <v>13</v>
      </c>
      <c r="D21" s="256">
        <v>75</v>
      </c>
      <c r="E21" s="257"/>
      <c r="F21" s="268">
        <f t="shared" ref="F21:F29" si="1">D21*E21</f>
        <v>0</v>
      </c>
    </row>
    <row r="22" spans="1:6" ht="84.75" customHeight="1">
      <c r="A22" s="272" t="s">
        <v>369</v>
      </c>
      <c r="B22" s="263" t="s">
        <v>516</v>
      </c>
      <c r="C22" s="256" t="s">
        <v>13</v>
      </c>
      <c r="D22" s="256">
        <v>3</v>
      </c>
      <c r="E22" s="257"/>
      <c r="F22" s="268">
        <f t="shared" si="1"/>
        <v>0</v>
      </c>
    </row>
    <row r="23" spans="1:6" ht="156" customHeight="1">
      <c r="A23" s="272" t="s">
        <v>370</v>
      </c>
      <c r="B23" s="263" t="s">
        <v>522</v>
      </c>
      <c r="C23" s="256" t="s">
        <v>30</v>
      </c>
      <c r="D23" s="256">
        <v>1000</v>
      </c>
      <c r="E23" s="257"/>
      <c r="F23" s="268">
        <f t="shared" si="1"/>
        <v>0</v>
      </c>
    </row>
    <row r="24" spans="1:6" ht="116.25" customHeight="1">
      <c r="A24" s="272" t="s">
        <v>371</v>
      </c>
      <c r="B24" s="261" t="s">
        <v>523</v>
      </c>
      <c r="C24" s="256" t="s">
        <v>30</v>
      </c>
      <c r="D24" s="256">
        <v>1700</v>
      </c>
      <c r="E24" s="257"/>
      <c r="F24" s="268">
        <f t="shared" si="1"/>
        <v>0</v>
      </c>
    </row>
    <row r="25" spans="1:6" ht="87.75" customHeight="1">
      <c r="A25" s="272" t="s">
        <v>372</v>
      </c>
      <c r="B25" s="261" t="s">
        <v>373</v>
      </c>
      <c r="C25" s="256" t="s">
        <v>13</v>
      </c>
      <c r="D25" s="256">
        <v>7</v>
      </c>
      <c r="E25" s="257"/>
      <c r="F25" s="268">
        <f t="shared" si="1"/>
        <v>0</v>
      </c>
    </row>
    <row r="26" spans="1:6" ht="48.75" customHeight="1">
      <c r="A26" s="272" t="s">
        <v>374</v>
      </c>
      <c r="B26" s="261" t="s">
        <v>375</v>
      </c>
      <c r="C26" s="256" t="s">
        <v>259</v>
      </c>
      <c r="D26" s="256">
        <v>3</v>
      </c>
      <c r="E26" s="257"/>
      <c r="F26" s="268">
        <f t="shared" si="1"/>
        <v>0</v>
      </c>
    </row>
    <row r="27" spans="1:6">
      <c r="A27" s="272" t="s">
        <v>376</v>
      </c>
      <c r="B27" s="261" t="s">
        <v>377</v>
      </c>
      <c r="C27" s="161" t="s">
        <v>236</v>
      </c>
      <c r="D27" s="256">
        <v>1</v>
      </c>
      <c r="E27" s="257"/>
      <c r="F27" s="268">
        <f t="shared" si="1"/>
        <v>0</v>
      </c>
    </row>
    <row r="28" spans="1:6" ht="150" customHeight="1">
      <c r="A28" s="272" t="s">
        <v>378</v>
      </c>
      <c r="B28" s="261" t="s">
        <v>379</v>
      </c>
      <c r="C28" s="161" t="s">
        <v>236</v>
      </c>
      <c r="D28" s="256">
        <v>1</v>
      </c>
      <c r="E28" s="257"/>
      <c r="F28" s="268">
        <f t="shared" si="1"/>
        <v>0</v>
      </c>
    </row>
    <row r="29" spans="1:6" ht="21" customHeight="1" thickBot="1">
      <c r="A29" s="280" t="s">
        <v>380</v>
      </c>
      <c r="B29" s="281" t="s">
        <v>381</v>
      </c>
      <c r="C29" s="282" t="s">
        <v>236</v>
      </c>
      <c r="D29" s="282">
        <v>1</v>
      </c>
      <c r="E29" s="283"/>
      <c r="F29" s="305">
        <f t="shared" si="1"/>
        <v>0</v>
      </c>
    </row>
    <row r="30" spans="1:6" s="40" customFormat="1" ht="15" thickBot="1">
      <c r="A30" s="303"/>
      <c r="B30" s="560" t="s">
        <v>382</v>
      </c>
      <c r="C30" s="561"/>
      <c r="D30" s="561"/>
      <c r="E30" s="562"/>
      <c r="F30" s="306">
        <f>SUM(F8:F29)</f>
        <v>0</v>
      </c>
    </row>
    <row r="31" spans="1:6">
      <c r="A31" s="304" t="s">
        <v>383</v>
      </c>
      <c r="B31" s="557" t="s">
        <v>384</v>
      </c>
      <c r="C31" s="558"/>
      <c r="D31" s="558"/>
      <c r="E31" s="558"/>
      <c r="F31" s="559"/>
    </row>
    <row r="32" spans="1:6" ht="156" customHeight="1">
      <c r="A32" s="275" t="s">
        <v>385</v>
      </c>
      <c r="B32" s="263" t="s">
        <v>524</v>
      </c>
      <c r="C32" s="161" t="s">
        <v>13</v>
      </c>
      <c r="D32" s="162">
        <v>1</v>
      </c>
      <c r="E32" s="257"/>
      <c r="F32" s="225">
        <f>D32*E32</f>
        <v>0</v>
      </c>
    </row>
    <row r="33" spans="1:122" ht="47.25" customHeight="1">
      <c r="A33" s="275" t="s">
        <v>386</v>
      </c>
      <c r="B33" s="264" t="s">
        <v>525</v>
      </c>
      <c r="C33" s="161" t="s">
        <v>13</v>
      </c>
      <c r="D33" s="162">
        <v>1</v>
      </c>
      <c r="E33" s="257"/>
      <c r="F33" s="225">
        <f>D33*E33</f>
        <v>0</v>
      </c>
    </row>
    <row r="34" spans="1:122" ht="240.75" customHeight="1">
      <c r="A34" s="275" t="s">
        <v>387</v>
      </c>
      <c r="B34" s="263" t="s">
        <v>517</v>
      </c>
      <c r="C34" s="161" t="s">
        <v>13</v>
      </c>
      <c r="D34" s="162">
        <v>4</v>
      </c>
      <c r="E34" s="257"/>
      <c r="F34" s="225">
        <f>D34*E34</f>
        <v>0</v>
      </c>
    </row>
    <row r="35" spans="1:122" ht="33.75" customHeight="1">
      <c r="A35" s="275" t="s">
        <v>388</v>
      </c>
      <c r="B35" s="264" t="s">
        <v>526</v>
      </c>
      <c r="C35" s="161" t="s">
        <v>13</v>
      </c>
      <c r="D35" s="162">
        <v>4</v>
      </c>
      <c r="E35" s="257"/>
      <c r="F35" s="225">
        <f>D35*E35</f>
        <v>0</v>
      </c>
    </row>
    <row r="36" spans="1:122" ht="164.25" customHeight="1">
      <c r="A36" s="275" t="s">
        <v>389</v>
      </c>
      <c r="B36" s="263" t="s">
        <v>527</v>
      </c>
      <c r="C36" s="161" t="s">
        <v>30</v>
      </c>
      <c r="D36" s="162">
        <v>60</v>
      </c>
      <c r="E36" s="257"/>
      <c r="F36" s="225">
        <f t="shared" ref="F36" si="2">D36*E36</f>
        <v>0</v>
      </c>
    </row>
    <row r="37" spans="1:122" ht="55.5" customHeight="1">
      <c r="A37" s="275" t="s">
        <v>390</v>
      </c>
      <c r="B37" s="263" t="s">
        <v>528</v>
      </c>
      <c r="C37" s="161" t="s">
        <v>30</v>
      </c>
      <c r="D37" s="162">
        <v>120</v>
      </c>
      <c r="E37" s="257"/>
      <c r="F37" s="225">
        <f t="shared" ref="F37" si="3">D37*E37</f>
        <v>0</v>
      </c>
    </row>
    <row r="38" spans="1:122" ht="47.25" customHeight="1">
      <c r="A38" s="275" t="s">
        <v>391</v>
      </c>
      <c r="B38" s="263" t="s">
        <v>394</v>
      </c>
      <c r="C38" s="161" t="s">
        <v>13</v>
      </c>
      <c r="D38" s="162">
        <v>2</v>
      </c>
      <c r="E38" s="257"/>
      <c r="F38" s="225">
        <f>D38*E38</f>
        <v>0</v>
      </c>
    </row>
    <row r="39" spans="1:122" ht="17.25" customHeight="1">
      <c r="A39" s="275" t="s">
        <v>392</v>
      </c>
      <c r="B39" s="166" t="s">
        <v>377</v>
      </c>
      <c r="C39" s="161" t="s">
        <v>236</v>
      </c>
      <c r="D39" s="162">
        <v>1</v>
      </c>
      <c r="E39" s="257"/>
      <c r="F39" s="225">
        <f>D39*E39</f>
        <v>0</v>
      </c>
    </row>
    <row r="40" spans="1:122" ht="27.6">
      <c r="A40" s="275" t="s">
        <v>393</v>
      </c>
      <c r="B40" s="263" t="s">
        <v>396</v>
      </c>
      <c r="C40" s="161" t="s">
        <v>236</v>
      </c>
      <c r="D40" s="162">
        <v>1</v>
      </c>
      <c r="E40" s="257"/>
      <c r="F40" s="225">
        <f>D40*E40</f>
        <v>0</v>
      </c>
    </row>
    <row r="41" spans="1:122" ht="28.2" thickBot="1">
      <c r="A41" s="307" t="s">
        <v>395</v>
      </c>
      <c r="B41" s="308" t="s">
        <v>397</v>
      </c>
      <c r="C41" s="240" t="s">
        <v>236</v>
      </c>
      <c r="D41" s="248">
        <v>1</v>
      </c>
      <c r="E41" s="283"/>
      <c r="F41" s="309">
        <f>D41*E41</f>
        <v>0</v>
      </c>
    </row>
    <row r="42" spans="1:122" ht="15" thickBot="1">
      <c r="A42" s="310"/>
      <c r="B42" s="563" t="s">
        <v>398</v>
      </c>
      <c r="C42" s="563"/>
      <c r="D42" s="563"/>
      <c r="E42" s="563"/>
      <c r="F42" s="311">
        <f>SUM(F32:F41)</f>
        <v>0</v>
      </c>
    </row>
    <row r="43" spans="1:122" s="42" customFormat="1">
      <c r="A43" s="312" t="s">
        <v>399</v>
      </c>
      <c r="B43" s="555" t="s">
        <v>400</v>
      </c>
      <c r="C43" s="555"/>
      <c r="D43" s="555"/>
      <c r="E43" s="555"/>
      <c r="F43" s="556"/>
    </row>
    <row r="44" spans="1:122" s="44" customFormat="1" ht="238.5" customHeight="1">
      <c r="A44" s="276" t="s">
        <v>401</v>
      </c>
      <c r="B44" s="207" t="s">
        <v>529</v>
      </c>
      <c r="C44" s="163" t="s">
        <v>13</v>
      </c>
      <c r="D44" s="265">
        <v>1</v>
      </c>
      <c r="E44" s="164"/>
      <c r="F44" s="277">
        <f t="shared" ref="F44:F53" si="4">D44*E44</f>
        <v>0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</row>
    <row r="45" spans="1:122" s="44" customFormat="1" ht="132.75" customHeight="1">
      <c r="A45" s="276" t="s">
        <v>402</v>
      </c>
      <c r="B45" s="266" t="s">
        <v>530</v>
      </c>
      <c r="C45" s="163" t="s">
        <v>13</v>
      </c>
      <c r="D45" s="265">
        <v>2</v>
      </c>
      <c r="E45" s="164"/>
      <c r="F45" s="277">
        <f t="shared" si="4"/>
        <v>0</v>
      </c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</row>
    <row r="46" spans="1:122" s="44" customFormat="1" ht="174" customHeight="1">
      <c r="A46" s="276" t="s">
        <v>403</v>
      </c>
      <c r="B46" s="159" t="s">
        <v>531</v>
      </c>
      <c r="C46" s="163" t="s">
        <v>13</v>
      </c>
      <c r="D46" s="265">
        <v>1</v>
      </c>
      <c r="E46" s="164"/>
      <c r="F46" s="277">
        <f t="shared" si="4"/>
        <v>0</v>
      </c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</row>
    <row r="47" spans="1:122" s="44" customFormat="1" ht="209.25" customHeight="1">
      <c r="A47" s="276" t="s">
        <v>404</v>
      </c>
      <c r="B47" s="159" t="s">
        <v>532</v>
      </c>
      <c r="C47" s="163" t="s">
        <v>13</v>
      </c>
      <c r="D47" s="265">
        <v>10</v>
      </c>
      <c r="E47" s="164"/>
      <c r="F47" s="277">
        <f t="shared" si="4"/>
        <v>0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</row>
    <row r="48" spans="1:122" s="44" customFormat="1" ht="177.75" customHeight="1">
      <c r="A48" s="278" t="s">
        <v>405</v>
      </c>
      <c r="B48" s="159" t="s">
        <v>533</v>
      </c>
      <c r="C48" s="163" t="s">
        <v>13</v>
      </c>
      <c r="D48" s="265">
        <v>1</v>
      </c>
      <c r="E48" s="164"/>
      <c r="F48" s="277">
        <f t="shared" si="4"/>
        <v>0</v>
      </c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</row>
    <row r="49" spans="1:122" s="43" customFormat="1" ht="108.75" customHeight="1">
      <c r="A49" s="276" t="s">
        <v>406</v>
      </c>
      <c r="B49" s="266" t="s">
        <v>534</v>
      </c>
      <c r="C49" s="163" t="s">
        <v>13</v>
      </c>
      <c r="D49" s="265">
        <v>11</v>
      </c>
      <c r="E49" s="164"/>
      <c r="F49" s="277">
        <f t="shared" si="4"/>
        <v>0</v>
      </c>
    </row>
    <row r="50" spans="1:122" s="44" customFormat="1" ht="131.25" customHeight="1">
      <c r="A50" s="276" t="s">
        <v>407</v>
      </c>
      <c r="B50" s="266" t="s">
        <v>535</v>
      </c>
      <c r="C50" s="161" t="s">
        <v>13</v>
      </c>
      <c r="D50" s="162">
        <v>2</v>
      </c>
      <c r="E50" s="164"/>
      <c r="F50" s="225">
        <f t="shared" si="4"/>
        <v>0</v>
      </c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</row>
    <row r="51" spans="1:122" s="44" customFormat="1" ht="151.5" customHeight="1">
      <c r="A51" s="276" t="s">
        <v>408</v>
      </c>
      <c r="B51" s="266" t="s">
        <v>536</v>
      </c>
      <c r="C51" s="161" t="s">
        <v>13</v>
      </c>
      <c r="D51" s="162">
        <v>2</v>
      </c>
      <c r="E51" s="164"/>
      <c r="F51" s="225">
        <f t="shared" si="4"/>
        <v>0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</row>
    <row r="52" spans="1:122" ht="162.75" customHeight="1">
      <c r="A52" s="276" t="s">
        <v>409</v>
      </c>
      <c r="B52" s="263" t="s">
        <v>537</v>
      </c>
      <c r="C52" s="161" t="s">
        <v>30</v>
      </c>
      <c r="D52" s="162">
        <v>150</v>
      </c>
      <c r="E52" s="164"/>
      <c r="F52" s="225">
        <f t="shared" si="4"/>
        <v>0</v>
      </c>
    </row>
    <row r="53" spans="1:122" s="44" customFormat="1" ht="87" customHeight="1">
      <c r="A53" s="276" t="s">
        <v>410</v>
      </c>
      <c r="B53" s="263" t="s">
        <v>538</v>
      </c>
      <c r="C53" s="161" t="s">
        <v>30</v>
      </c>
      <c r="D53" s="162">
        <v>200</v>
      </c>
      <c r="E53" s="164"/>
      <c r="F53" s="225">
        <f t="shared" si="4"/>
        <v>0</v>
      </c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</row>
    <row r="54" spans="1:122" s="44" customFormat="1" ht="13.8">
      <c r="A54" s="276"/>
      <c r="B54" s="214"/>
      <c r="C54" s="161"/>
      <c r="D54" s="162"/>
      <c r="E54" s="164"/>
      <c r="F54" s="225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</row>
    <row r="55" spans="1:122" s="43" customFormat="1" ht="58.5" customHeight="1">
      <c r="A55" s="276" t="s">
        <v>411</v>
      </c>
      <c r="B55" s="214" t="s">
        <v>539</v>
      </c>
      <c r="C55" s="161" t="s">
        <v>30</v>
      </c>
      <c r="D55" s="162">
        <v>5</v>
      </c>
      <c r="E55" s="164"/>
      <c r="F55" s="225">
        <f>D55*E55</f>
        <v>0</v>
      </c>
    </row>
    <row r="56" spans="1:122" s="44" customFormat="1" ht="97.5" customHeight="1">
      <c r="A56" s="276" t="s">
        <v>412</v>
      </c>
      <c r="B56" s="214" t="s">
        <v>413</v>
      </c>
      <c r="C56" s="161" t="s">
        <v>236</v>
      </c>
      <c r="D56" s="162">
        <v>1</v>
      </c>
      <c r="E56" s="164"/>
      <c r="F56" s="225">
        <f t="shared" ref="F56:F59" si="5">D56*E56</f>
        <v>0</v>
      </c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</row>
    <row r="57" spans="1:122" s="44" customFormat="1" ht="15.75" customHeight="1">
      <c r="A57" s="276" t="s">
        <v>414</v>
      </c>
      <c r="B57" s="214" t="s">
        <v>415</v>
      </c>
      <c r="C57" s="161" t="s">
        <v>236</v>
      </c>
      <c r="D57" s="162">
        <v>1</v>
      </c>
      <c r="E57" s="164"/>
      <c r="F57" s="225">
        <f t="shared" si="5"/>
        <v>0</v>
      </c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</row>
    <row r="58" spans="1:122" s="44" customFormat="1" ht="23.25" customHeight="1">
      <c r="A58" s="274" t="s">
        <v>416</v>
      </c>
      <c r="B58" s="214" t="s">
        <v>417</v>
      </c>
      <c r="C58" s="161" t="s">
        <v>236</v>
      </c>
      <c r="D58" s="162">
        <v>1</v>
      </c>
      <c r="E58" s="164"/>
      <c r="F58" s="225">
        <f t="shared" si="5"/>
        <v>0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</row>
    <row r="59" spans="1:122" ht="30.75" customHeight="1" thickBot="1">
      <c r="A59" s="313" t="s">
        <v>418</v>
      </c>
      <c r="B59" s="308" t="s">
        <v>397</v>
      </c>
      <c r="C59" s="240" t="s">
        <v>236</v>
      </c>
      <c r="D59" s="248">
        <v>1</v>
      </c>
      <c r="E59" s="234"/>
      <c r="F59" s="309">
        <f t="shared" si="5"/>
        <v>0</v>
      </c>
    </row>
    <row r="60" spans="1:122" s="42" customFormat="1" ht="15.6" customHeight="1" thickBot="1">
      <c r="A60" s="310"/>
      <c r="B60" s="564" t="s">
        <v>419</v>
      </c>
      <c r="C60" s="565"/>
      <c r="D60" s="565"/>
      <c r="E60" s="566"/>
      <c r="F60" s="311">
        <f>SUM(F44:F59)</f>
        <v>0</v>
      </c>
    </row>
    <row r="61" spans="1:122">
      <c r="A61" s="314" t="s">
        <v>420</v>
      </c>
      <c r="B61" s="315" t="s">
        <v>321</v>
      </c>
      <c r="C61" s="316" t="s">
        <v>421</v>
      </c>
      <c r="D61" s="317">
        <v>1</v>
      </c>
      <c r="E61" s="318"/>
      <c r="F61" s="319">
        <f>E61</f>
        <v>0</v>
      </c>
    </row>
    <row r="62" spans="1:122" ht="15.75" customHeight="1" thickBot="1">
      <c r="A62" s="320"/>
      <c r="B62" s="567" t="s">
        <v>422</v>
      </c>
      <c r="C62" s="568"/>
      <c r="D62" s="568"/>
      <c r="E62" s="569"/>
      <c r="F62" s="321">
        <f>SUM(F61)</f>
        <v>0</v>
      </c>
    </row>
    <row r="64" spans="1:122" ht="15" thickBot="1"/>
    <row r="65" spans="1:6" ht="15" thickBot="1">
      <c r="A65" s="570" t="s">
        <v>295</v>
      </c>
      <c r="B65" s="571"/>
      <c r="C65" s="571"/>
      <c r="D65" s="571"/>
      <c r="E65" s="571"/>
      <c r="F65" s="572"/>
    </row>
    <row r="66" spans="1:6">
      <c r="A66" s="325">
        <v>1</v>
      </c>
      <c r="B66" s="573" t="str">
        <f>B8</f>
        <v>Instalacija strukturno kablovskog sistema</v>
      </c>
      <c r="C66" s="574"/>
      <c r="D66" s="574"/>
      <c r="E66" s="575"/>
      <c r="F66" s="326">
        <f>F30</f>
        <v>0</v>
      </c>
    </row>
    <row r="67" spans="1:6">
      <c r="A67" s="322">
        <v>2</v>
      </c>
      <c r="B67" s="576" t="str">
        <f>B31</f>
        <v>Instalacija sistema IP video nadzora</v>
      </c>
      <c r="C67" s="577"/>
      <c r="D67" s="577"/>
      <c r="E67" s="578"/>
      <c r="F67" s="273">
        <f>F42</f>
        <v>0</v>
      </c>
    </row>
    <row r="68" spans="1:6">
      <c r="A68" s="322">
        <v>3</v>
      </c>
      <c r="B68" s="576" t="str">
        <f>B43</f>
        <v>Instalacija sistema automatske dojave požara</v>
      </c>
      <c r="C68" s="577"/>
      <c r="D68" s="577"/>
      <c r="E68" s="578"/>
      <c r="F68" s="273">
        <f>F60</f>
        <v>0</v>
      </c>
    </row>
    <row r="69" spans="1:6">
      <c r="A69" s="322">
        <v>4</v>
      </c>
      <c r="B69" s="576" t="str">
        <f>B61</f>
        <v>Izrada projekta izvedenog stanja (održavanja)</v>
      </c>
      <c r="C69" s="577"/>
      <c r="D69" s="577"/>
      <c r="E69" s="578"/>
      <c r="F69" s="273">
        <f>F62</f>
        <v>0</v>
      </c>
    </row>
    <row r="70" spans="1:6">
      <c r="A70" s="579"/>
      <c r="B70" s="582" t="s">
        <v>423</v>
      </c>
      <c r="C70" s="583"/>
      <c r="D70" s="583"/>
      <c r="E70" s="584"/>
      <c r="F70" s="323">
        <f>SUM(F66:F69)</f>
        <v>0</v>
      </c>
    </row>
    <row r="71" spans="1:6">
      <c r="A71" s="580"/>
      <c r="B71" s="576" t="s">
        <v>424</v>
      </c>
      <c r="C71" s="577"/>
      <c r="D71" s="577"/>
      <c r="E71" s="578"/>
      <c r="F71" s="273">
        <f>F70*0.21</f>
        <v>0</v>
      </c>
    </row>
    <row r="72" spans="1:6" ht="15" thickBot="1">
      <c r="A72" s="581"/>
      <c r="B72" s="585" t="s">
        <v>104</v>
      </c>
      <c r="C72" s="586"/>
      <c r="D72" s="586"/>
      <c r="E72" s="587"/>
      <c r="F72" s="324">
        <f>SUM(F70:F71)</f>
        <v>0</v>
      </c>
    </row>
    <row r="75" spans="1:6">
      <c r="B75" s="48"/>
    </row>
    <row r="76" spans="1:6" ht="10.5" customHeight="1"/>
    <row r="77" spans="1:6">
      <c r="B77" s="48"/>
    </row>
  </sheetData>
  <mergeCells count="24">
    <mergeCell ref="A70:A72"/>
    <mergeCell ref="B68:E68"/>
    <mergeCell ref="B69:E69"/>
    <mergeCell ref="B70:E70"/>
    <mergeCell ref="B71:E71"/>
    <mergeCell ref="B72:E72"/>
    <mergeCell ref="B60:E60"/>
    <mergeCell ref="B62:E62"/>
    <mergeCell ref="A65:F65"/>
    <mergeCell ref="B66:E66"/>
    <mergeCell ref="B67:E67"/>
    <mergeCell ref="A1:F3"/>
    <mergeCell ref="A5:F5"/>
    <mergeCell ref="B8:F8"/>
    <mergeCell ref="B43:F43"/>
    <mergeCell ref="A6:A7"/>
    <mergeCell ref="B6:B7"/>
    <mergeCell ref="C6:C7"/>
    <mergeCell ref="D6:D7"/>
    <mergeCell ref="E6:E7"/>
    <mergeCell ref="F6:F7"/>
    <mergeCell ref="B31:F31"/>
    <mergeCell ref="B30:E30"/>
    <mergeCell ref="B42:E4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02"/>
  <sheetViews>
    <sheetView view="pageBreakPreview" topLeftCell="A79" zoomScaleNormal="100" zoomScaleSheetLayoutView="100" workbookViewId="0">
      <selection activeCell="A88" sqref="A88"/>
    </sheetView>
  </sheetViews>
  <sheetFormatPr defaultColWidth="9.109375" defaultRowHeight="16.8"/>
  <cols>
    <col min="1" max="1" width="7.88671875" style="52" customWidth="1"/>
    <col min="2" max="2" width="46.6640625" style="52" customWidth="1"/>
    <col min="3" max="3" width="10" style="52" customWidth="1"/>
    <col min="4" max="4" width="11" style="52" customWidth="1"/>
    <col min="5" max="5" width="10.88671875" style="63" customWidth="1"/>
    <col min="6" max="6" width="18.77734375" style="62" customWidth="1"/>
    <col min="7" max="7" width="13.5546875" style="52" customWidth="1"/>
    <col min="8" max="8" width="12.88671875" style="52" customWidth="1"/>
    <col min="9" max="9" width="13.109375" style="52" bestFit="1" customWidth="1"/>
    <col min="10" max="15" width="9.109375" style="52"/>
    <col min="16" max="16" width="11.44140625" style="52" bestFit="1" customWidth="1"/>
    <col min="17" max="17" width="10.6640625" style="52" bestFit="1" customWidth="1"/>
    <col min="18" max="19" width="11.6640625" style="52" bestFit="1" customWidth="1"/>
    <col min="20" max="20" width="15.33203125" style="52" bestFit="1" customWidth="1"/>
    <col min="21" max="21" width="11.6640625" style="52" bestFit="1" customWidth="1"/>
    <col min="22" max="256" width="9.109375" style="52"/>
    <col min="257" max="257" width="7.88671875" style="52" customWidth="1"/>
    <col min="258" max="258" width="46.6640625" style="52" customWidth="1"/>
    <col min="259" max="259" width="10" style="52" customWidth="1"/>
    <col min="260" max="260" width="11" style="52" customWidth="1"/>
    <col min="261" max="261" width="10.88671875" style="52" customWidth="1"/>
    <col min="262" max="262" width="16" style="52" customWidth="1"/>
    <col min="263" max="263" width="13.5546875" style="52" customWidth="1"/>
    <col min="264" max="264" width="12.88671875" style="52" customWidth="1"/>
    <col min="265" max="265" width="13.109375" style="52" bestFit="1" customWidth="1"/>
    <col min="266" max="271" width="9.109375" style="52"/>
    <col min="272" max="272" width="11.44140625" style="52" bestFit="1" customWidth="1"/>
    <col min="273" max="273" width="10.6640625" style="52" bestFit="1" customWidth="1"/>
    <col min="274" max="275" width="11.6640625" style="52" bestFit="1" customWidth="1"/>
    <col min="276" max="276" width="15.33203125" style="52" bestFit="1" customWidth="1"/>
    <col min="277" max="277" width="11.6640625" style="52" bestFit="1" customWidth="1"/>
    <col min="278" max="512" width="9.109375" style="52"/>
    <col min="513" max="513" width="7.88671875" style="52" customWidth="1"/>
    <col min="514" max="514" width="46.6640625" style="52" customWidth="1"/>
    <col min="515" max="515" width="10" style="52" customWidth="1"/>
    <col min="516" max="516" width="11" style="52" customWidth="1"/>
    <col min="517" max="517" width="10.88671875" style="52" customWidth="1"/>
    <col min="518" max="518" width="16" style="52" customWidth="1"/>
    <col min="519" max="519" width="13.5546875" style="52" customWidth="1"/>
    <col min="520" max="520" width="12.88671875" style="52" customWidth="1"/>
    <col min="521" max="521" width="13.109375" style="52" bestFit="1" customWidth="1"/>
    <col min="522" max="527" width="9.109375" style="52"/>
    <col min="528" max="528" width="11.44140625" style="52" bestFit="1" customWidth="1"/>
    <col min="529" max="529" width="10.6640625" style="52" bestFit="1" customWidth="1"/>
    <col min="530" max="531" width="11.6640625" style="52" bestFit="1" customWidth="1"/>
    <col min="532" max="532" width="15.33203125" style="52" bestFit="1" customWidth="1"/>
    <col min="533" max="533" width="11.6640625" style="52" bestFit="1" customWidth="1"/>
    <col min="534" max="768" width="9.109375" style="52"/>
    <col min="769" max="769" width="7.88671875" style="52" customWidth="1"/>
    <col min="770" max="770" width="46.6640625" style="52" customWidth="1"/>
    <col min="771" max="771" width="10" style="52" customWidth="1"/>
    <col min="772" max="772" width="11" style="52" customWidth="1"/>
    <col min="773" max="773" width="10.88671875" style="52" customWidth="1"/>
    <col min="774" max="774" width="16" style="52" customWidth="1"/>
    <col min="775" max="775" width="13.5546875" style="52" customWidth="1"/>
    <col min="776" max="776" width="12.88671875" style="52" customWidth="1"/>
    <col min="777" max="777" width="13.109375" style="52" bestFit="1" customWidth="1"/>
    <col min="778" max="783" width="9.109375" style="52"/>
    <col min="784" max="784" width="11.44140625" style="52" bestFit="1" customWidth="1"/>
    <col min="785" max="785" width="10.6640625" style="52" bestFit="1" customWidth="1"/>
    <col min="786" max="787" width="11.6640625" style="52" bestFit="1" customWidth="1"/>
    <col min="788" max="788" width="15.33203125" style="52" bestFit="1" customWidth="1"/>
    <col min="789" max="789" width="11.6640625" style="52" bestFit="1" customWidth="1"/>
    <col min="790" max="1024" width="9.109375" style="52"/>
    <col min="1025" max="1025" width="7.88671875" style="52" customWidth="1"/>
    <col min="1026" max="1026" width="46.6640625" style="52" customWidth="1"/>
    <col min="1027" max="1027" width="10" style="52" customWidth="1"/>
    <col min="1028" max="1028" width="11" style="52" customWidth="1"/>
    <col min="1029" max="1029" width="10.88671875" style="52" customWidth="1"/>
    <col min="1030" max="1030" width="16" style="52" customWidth="1"/>
    <col min="1031" max="1031" width="13.5546875" style="52" customWidth="1"/>
    <col min="1032" max="1032" width="12.88671875" style="52" customWidth="1"/>
    <col min="1033" max="1033" width="13.109375" style="52" bestFit="1" customWidth="1"/>
    <col min="1034" max="1039" width="9.109375" style="52"/>
    <col min="1040" max="1040" width="11.44140625" style="52" bestFit="1" customWidth="1"/>
    <col min="1041" max="1041" width="10.6640625" style="52" bestFit="1" customWidth="1"/>
    <col min="1042" max="1043" width="11.6640625" style="52" bestFit="1" customWidth="1"/>
    <col min="1044" max="1044" width="15.33203125" style="52" bestFit="1" customWidth="1"/>
    <col min="1045" max="1045" width="11.6640625" style="52" bestFit="1" customWidth="1"/>
    <col min="1046" max="1280" width="9.109375" style="52"/>
    <col min="1281" max="1281" width="7.88671875" style="52" customWidth="1"/>
    <col min="1282" max="1282" width="46.6640625" style="52" customWidth="1"/>
    <col min="1283" max="1283" width="10" style="52" customWidth="1"/>
    <col min="1284" max="1284" width="11" style="52" customWidth="1"/>
    <col min="1285" max="1285" width="10.88671875" style="52" customWidth="1"/>
    <col min="1286" max="1286" width="16" style="52" customWidth="1"/>
    <col min="1287" max="1287" width="13.5546875" style="52" customWidth="1"/>
    <col min="1288" max="1288" width="12.88671875" style="52" customWidth="1"/>
    <col min="1289" max="1289" width="13.109375" style="52" bestFit="1" customWidth="1"/>
    <col min="1290" max="1295" width="9.109375" style="52"/>
    <col min="1296" max="1296" width="11.44140625" style="52" bestFit="1" customWidth="1"/>
    <col min="1297" max="1297" width="10.6640625" style="52" bestFit="1" customWidth="1"/>
    <col min="1298" max="1299" width="11.6640625" style="52" bestFit="1" customWidth="1"/>
    <col min="1300" max="1300" width="15.33203125" style="52" bestFit="1" customWidth="1"/>
    <col min="1301" max="1301" width="11.6640625" style="52" bestFit="1" customWidth="1"/>
    <col min="1302" max="1536" width="9.109375" style="52"/>
    <col min="1537" max="1537" width="7.88671875" style="52" customWidth="1"/>
    <col min="1538" max="1538" width="46.6640625" style="52" customWidth="1"/>
    <col min="1539" max="1539" width="10" style="52" customWidth="1"/>
    <col min="1540" max="1540" width="11" style="52" customWidth="1"/>
    <col min="1541" max="1541" width="10.88671875" style="52" customWidth="1"/>
    <col min="1542" max="1542" width="16" style="52" customWidth="1"/>
    <col min="1543" max="1543" width="13.5546875" style="52" customWidth="1"/>
    <col min="1544" max="1544" width="12.88671875" style="52" customWidth="1"/>
    <col min="1545" max="1545" width="13.109375" style="52" bestFit="1" customWidth="1"/>
    <col min="1546" max="1551" width="9.109375" style="52"/>
    <col min="1552" max="1552" width="11.44140625" style="52" bestFit="1" customWidth="1"/>
    <col min="1553" max="1553" width="10.6640625" style="52" bestFit="1" customWidth="1"/>
    <col min="1554" max="1555" width="11.6640625" style="52" bestFit="1" customWidth="1"/>
    <col min="1556" max="1556" width="15.33203125" style="52" bestFit="1" customWidth="1"/>
    <col min="1557" max="1557" width="11.6640625" style="52" bestFit="1" customWidth="1"/>
    <col min="1558" max="1792" width="9.109375" style="52"/>
    <col min="1793" max="1793" width="7.88671875" style="52" customWidth="1"/>
    <col min="1794" max="1794" width="46.6640625" style="52" customWidth="1"/>
    <col min="1795" max="1795" width="10" style="52" customWidth="1"/>
    <col min="1796" max="1796" width="11" style="52" customWidth="1"/>
    <col min="1797" max="1797" width="10.88671875" style="52" customWidth="1"/>
    <col min="1798" max="1798" width="16" style="52" customWidth="1"/>
    <col min="1799" max="1799" width="13.5546875" style="52" customWidth="1"/>
    <col min="1800" max="1800" width="12.88671875" style="52" customWidth="1"/>
    <col min="1801" max="1801" width="13.109375" style="52" bestFit="1" customWidth="1"/>
    <col min="1802" max="1807" width="9.109375" style="52"/>
    <col min="1808" max="1808" width="11.44140625" style="52" bestFit="1" customWidth="1"/>
    <col min="1809" max="1809" width="10.6640625" style="52" bestFit="1" customWidth="1"/>
    <col min="1810" max="1811" width="11.6640625" style="52" bestFit="1" customWidth="1"/>
    <col min="1812" max="1812" width="15.33203125" style="52" bestFit="1" customWidth="1"/>
    <col min="1813" max="1813" width="11.6640625" style="52" bestFit="1" customWidth="1"/>
    <col min="1814" max="2048" width="9.109375" style="52"/>
    <col min="2049" max="2049" width="7.88671875" style="52" customWidth="1"/>
    <col min="2050" max="2050" width="46.6640625" style="52" customWidth="1"/>
    <col min="2051" max="2051" width="10" style="52" customWidth="1"/>
    <col min="2052" max="2052" width="11" style="52" customWidth="1"/>
    <col min="2053" max="2053" width="10.88671875" style="52" customWidth="1"/>
    <col min="2054" max="2054" width="16" style="52" customWidth="1"/>
    <col min="2055" max="2055" width="13.5546875" style="52" customWidth="1"/>
    <col min="2056" max="2056" width="12.88671875" style="52" customWidth="1"/>
    <col min="2057" max="2057" width="13.109375" style="52" bestFit="1" customWidth="1"/>
    <col min="2058" max="2063" width="9.109375" style="52"/>
    <col min="2064" max="2064" width="11.44140625" style="52" bestFit="1" customWidth="1"/>
    <col min="2065" max="2065" width="10.6640625" style="52" bestFit="1" customWidth="1"/>
    <col min="2066" max="2067" width="11.6640625" style="52" bestFit="1" customWidth="1"/>
    <col min="2068" max="2068" width="15.33203125" style="52" bestFit="1" customWidth="1"/>
    <col min="2069" max="2069" width="11.6640625" style="52" bestFit="1" customWidth="1"/>
    <col min="2070" max="2304" width="9.109375" style="52"/>
    <col min="2305" max="2305" width="7.88671875" style="52" customWidth="1"/>
    <col min="2306" max="2306" width="46.6640625" style="52" customWidth="1"/>
    <col min="2307" max="2307" width="10" style="52" customWidth="1"/>
    <col min="2308" max="2308" width="11" style="52" customWidth="1"/>
    <col min="2309" max="2309" width="10.88671875" style="52" customWidth="1"/>
    <col min="2310" max="2310" width="16" style="52" customWidth="1"/>
    <col min="2311" max="2311" width="13.5546875" style="52" customWidth="1"/>
    <col min="2312" max="2312" width="12.88671875" style="52" customWidth="1"/>
    <col min="2313" max="2313" width="13.109375" style="52" bestFit="1" customWidth="1"/>
    <col min="2314" max="2319" width="9.109375" style="52"/>
    <col min="2320" max="2320" width="11.44140625" style="52" bestFit="1" customWidth="1"/>
    <col min="2321" max="2321" width="10.6640625" style="52" bestFit="1" customWidth="1"/>
    <col min="2322" max="2323" width="11.6640625" style="52" bestFit="1" customWidth="1"/>
    <col min="2324" max="2324" width="15.33203125" style="52" bestFit="1" customWidth="1"/>
    <col min="2325" max="2325" width="11.6640625" style="52" bestFit="1" customWidth="1"/>
    <col min="2326" max="2560" width="9.109375" style="52"/>
    <col min="2561" max="2561" width="7.88671875" style="52" customWidth="1"/>
    <col min="2562" max="2562" width="46.6640625" style="52" customWidth="1"/>
    <col min="2563" max="2563" width="10" style="52" customWidth="1"/>
    <col min="2564" max="2564" width="11" style="52" customWidth="1"/>
    <col min="2565" max="2565" width="10.88671875" style="52" customWidth="1"/>
    <col min="2566" max="2566" width="16" style="52" customWidth="1"/>
    <col min="2567" max="2567" width="13.5546875" style="52" customWidth="1"/>
    <col min="2568" max="2568" width="12.88671875" style="52" customWidth="1"/>
    <col min="2569" max="2569" width="13.109375" style="52" bestFit="1" customWidth="1"/>
    <col min="2570" max="2575" width="9.109375" style="52"/>
    <col min="2576" max="2576" width="11.44140625" style="52" bestFit="1" customWidth="1"/>
    <col min="2577" max="2577" width="10.6640625" style="52" bestFit="1" customWidth="1"/>
    <col min="2578" max="2579" width="11.6640625" style="52" bestFit="1" customWidth="1"/>
    <col min="2580" max="2580" width="15.33203125" style="52" bestFit="1" customWidth="1"/>
    <col min="2581" max="2581" width="11.6640625" style="52" bestFit="1" customWidth="1"/>
    <col min="2582" max="2816" width="9.109375" style="52"/>
    <col min="2817" max="2817" width="7.88671875" style="52" customWidth="1"/>
    <col min="2818" max="2818" width="46.6640625" style="52" customWidth="1"/>
    <col min="2819" max="2819" width="10" style="52" customWidth="1"/>
    <col min="2820" max="2820" width="11" style="52" customWidth="1"/>
    <col min="2821" max="2821" width="10.88671875" style="52" customWidth="1"/>
    <col min="2822" max="2822" width="16" style="52" customWidth="1"/>
    <col min="2823" max="2823" width="13.5546875" style="52" customWidth="1"/>
    <col min="2824" max="2824" width="12.88671875" style="52" customWidth="1"/>
    <col min="2825" max="2825" width="13.109375" style="52" bestFit="1" customWidth="1"/>
    <col min="2826" max="2831" width="9.109375" style="52"/>
    <col min="2832" max="2832" width="11.44140625" style="52" bestFit="1" customWidth="1"/>
    <col min="2833" max="2833" width="10.6640625" style="52" bestFit="1" customWidth="1"/>
    <col min="2834" max="2835" width="11.6640625" style="52" bestFit="1" customWidth="1"/>
    <col min="2836" max="2836" width="15.33203125" style="52" bestFit="1" customWidth="1"/>
    <col min="2837" max="2837" width="11.6640625" style="52" bestFit="1" customWidth="1"/>
    <col min="2838" max="3072" width="9.109375" style="52"/>
    <col min="3073" max="3073" width="7.88671875" style="52" customWidth="1"/>
    <col min="3074" max="3074" width="46.6640625" style="52" customWidth="1"/>
    <col min="3075" max="3075" width="10" style="52" customWidth="1"/>
    <col min="3076" max="3076" width="11" style="52" customWidth="1"/>
    <col min="3077" max="3077" width="10.88671875" style="52" customWidth="1"/>
    <col min="3078" max="3078" width="16" style="52" customWidth="1"/>
    <col min="3079" max="3079" width="13.5546875" style="52" customWidth="1"/>
    <col min="3080" max="3080" width="12.88671875" style="52" customWidth="1"/>
    <col min="3081" max="3081" width="13.109375" style="52" bestFit="1" customWidth="1"/>
    <col min="3082" max="3087" width="9.109375" style="52"/>
    <col min="3088" max="3088" width="11.44140625" style="52" bestFit="1" customWidth="1"/>
    <col min="3089" max="3089" width="10.6640625" style="52" bestFit="1" customWidth="1"/>
    <col min="3090" max="3091" width="11.6640625" style="52" bestFit="1" customWidth="1"/>
    <col min="3092" max="3092" width="15.33203125" style="52" bestFit="1" customWidth="1"/>
    <col min="3093" max="3093" width="11.6640625" style="52" bestFit="1" customWidth="1"/>
    <col min="3094" max="3328" width="9.109375" style="52"/>
    <col min="3329" max="3329" width="7.88671875" style="52" customWidth="1"/>
    <col min="3330" max="3330" width="46.6640625" style="52" customWidth="1"/>
    <col min="3331" max="3331" width="10" style="52" customWidth="1"/>
    <col min="3332" max="3332" width="11" style="52" customWidth="1"/>
    <col min="3333" max="3333" width="10.88671875" style="52" customWidth="1"/>
    <col min="3334" max="3334" width="16" style="52" customWidth="1"/>
    <col min="3335" max="3335" width="13.5546875" style="52" customWidth="1"/>
    <col min="3336" max="3336" width="12.88671875" style="52" customWidth="1"/>
    <col min="3337" max="3337" width="13.109375" style="52" bestFit="1" customWidth="1"/>
    <col min="3338" max="3343" width="9.109375" style="52"/>
    <col min="3344" max="3344" width="11.44140625" style="52" bestFit="1" customWidth="1"/>
    <col min="3345" max="3345" width="10.6640625" style="52" bestFit="1" customWidth="1"/>
    <col min="3346" max="3347" width="11.6640625" style="52" bestFit="1" customWidth="1"/>
    <col min="3348" max="3348" width="15.33203125" style="52" bestFit="1" customWidth="1"/>
    <col min="3349" max="3349" width="11.6640625" style="52" bestFit="1" customWidth="1"/>
    <col min="3350" max="3584" width="9.109375" style="52"/>
    <col min="3585" max="3585" width="7.88671875" style="52" customWidth="1"/>
    <col min="3586" max="3586" width="46.6640625" style="52" customWidth="1"/>
    <col min="3587" max="3587" width="10" style="52" customWidth="1"/>
    <col min="3588" max="3588" width="11" style="52" customWidth="1"/>
    <col min="3589" max="3589" width="10.88671875" style="52" customWidth="1"/>
    <col min="3590" max="3590" width="16" style="52" customWidth="1"/>
    <col min="3591" max="3591" width="13.5546875" style="52" customWidth="1"/>
    <col min="3592" max="3592" width="12.88671875" style="52" customWidth="1"/>
    <col min="3593" max="3593" width="13.109375" style="52" bestFit="1" customWidth="1"/>
    <col min="3594" max="3599" width="9.109375" style="52"/>
    <col min="3600" max="3600" width="11.44140625" style="52" bestFit="1" customWidth="1"/>
    <col min="3601" max="3601" width="10.6640625" style="52" bestFit="1" customWidth="1"/>
    <col min="3602" max="3603" width="11.6640625" style="52" bestFit="1" customWidth="1"/>
    <col min="3604" max="3604" width="15.33203125" style="52" bestFit="1" customWidth="1"/>
    <col min="3605" max="3605" width="11.6640625" style="52" bestFit="1" customWidth="1"/>
    <col min="3606" max="3840" width="9.109375" style="52"/>
    <col min="3841" max="3841" width="7.88671875" style="52" customWidth="1"/>
    <col min="3842" max="3842" width="46.6640625" style="52" customWidth="1"/>
    <col min="3843" max="3843" width="10" style="52" customWidth="1"/>
    <col min="3844" max="3844" width="11" style="52" customWidth="1"/>
    <col min="3845" max="3845" width="10.88671875" style="52" customWidth="1"/>
    <col min="3846" max="3846" width="16" style="52" customWidth="1"/>
    <col min="3847" max="3847" width="13.5546875" style="52" customWidth="1"/>
    <col min="3848" max="3848" width="12.88671875" style="52" customWidth="1"/>
    <col min="3849" max="3849" width="13.109375" style="52" bestFit="1" customWidth="1"/>
    <col min="3850" max="3855" width="9.109375" style="52"/>
    <col min="3856" max="3856" width="11.44140625" style="52" bestFit="1" customWidth="1"/>
    <col min="3857" max="3857" width="10.6640625" style="52" bestFit="1" customWidth="1"/>
    <col min="3858" max="3859" width="11.6640625" style="52" bestFit="1" customWidth="1"/>
    <col min="3860" max="3860" width="15.33203125" style="52" bestFit="1" customWidth="1"/>
    <col min="3861" max="3861" width="11.6640625" style="52" bestFit="1" customWidth="1"/>
    <col min="3862" max="4096" width="9.109375" style="52"/>
    <col min="4097" max="4097" width="7.88671875" style="52" customWidth="1"/>
    <col min="4098" max="4098" width="46.6640625" style="52" customWidth="1"/>
    <col min="4099" max="4099" width="10" style="52" customWidth="1"/>
    <col min="4100" max="4100" width="11" style="52" customWidth="1"/>
    <col min="4101" max="4101" width="10.88671875" style="52" customWidth="1"/>
    <col min="4102" max="4102" width="16" style="52" customWidth="1"/>
    <col min="4103" max="4103" width="13.5546875" style="52" customWidth="1"/>
    <col min="4104" max="4104" width="12.88671875" style="52" customWidth="1"/>
    <col min="4105" max="4105" width="13.109375" style="52" bestFit="1" customWidth="1"/>
    <col min="4106" max="4111" width="9.109375" style="52"/>
    <col min="4112" max="4112" width="11.44140625" style="52" bestFit="1" customWidth="1"/>
    <col min="4113" max="4113" width="10.6640625" style="52" bestFit="1" customWidth="1"/>
    <col min="4114" max="4115" width="11.6640625" style="52" bestFit="1" customWidth="1"/>
    <col min="4116" max="4116" width="15.33203125" style="52" bestFit="1" customWidth="1"/>
    <col min="4117" max="4117" width="11.6640625" style="52" bestFit="1" customWidth="1"/>
    <col min="4118" max="4352" width="9.109375" style="52"/>
    <col min="4353" max="4353" width="7.88671875" style="52" customWidth="1"/>
    <col min="4354" max="4354" width="46.6640625" style="52" customWidth="1"/>
    <col min="4355" max="4355" width="10" style="52" customWidth="1"/>
    <col min="4356" max="4356" width="11" style="52" customWidth="1"/>
    <col min="4357" max="4357" width="10.88671875" style="52" customWidth="1"/>
    <col min="4358" max="4358" width="16" style="52" customWidth="1"/>
    <col min="4359" max="4359" width="13.5546875" style="52" customWidth="1"/>
    <col min="4360" max="4360" width="12.88671875" style="52" customWidth="1"/>
    <col min="4361" max="4361" width="13.109375" style="52" bestFit="1" customWidth="1"/>
    <col min="4362" max="4367" width="9.109375" style="52"/>
    <col min="4368" max="4368" width="11.44140625" style="52" bestFit="1" customWidth="1"/>
    <col min="4369" max="4369" width="10.6640625" style="52" bestFit="1" customWidth="1"/>
    <col min="4370" max="4371" width="11.6640625" style="52" bestFit="1" customWidth="1"/>
    <col min="4372" max="4372" width="15.33203125" style="52" bestFit="1" customWidth="1"/>
    <col min="4373" max="4373" width="11.6640625" style="52" bestFit="1" customWidth="1"/>
    <col min="4374" max="4608" width="9.109375" style="52"/>
    <col min="4609" max="4609" width="7.88671875" style="52" customWidth="1"/>
    <col min="4610" max="4610" width="46.6640625" style="52" customWidth="1"/>
    <col min="4611" max="4611" width="10" style="52" customWidth="1"/>
    <col min="4612" max="4612" width="11" style="52" customWidth="1"/>
    <col min="4613" max="4613" width="10.88671875" style="52" customWidth="1"/>
    <col min="4614" max="4614" width="16" style="52" customWidth="1"/>
    <col min="4615" max="4615" width="13.5546875" style="52" customWidth="1"/>
    <col min="4616" max="4616" width="12.88671875" style="52" customWidth="1"/>
    <col min="4617" max="4617" width="13.109375" style="52" bestFit="1" customWidth="1"/>
    <col min="4618" max="4623" width="9.109375" style="52"/>
    <col min="4624" max="4624" width="11.44140625" style="52" bestFit="1" customWidth="1"/>
    <col min="4625" max="4625" width="10.6640625" style="52" bestFit="1" customWidth="1"/>
    <col min="4626" max="4627" width="11.6640625" style="52" bestFit="1" customWidth="1"/>
    <col min="4628" max="4628" width="15.33203125" style="52" bestFit="1" customWidth="1"/>
    <col min="4629" max="4629" width="11.6640625" style="52" bestFit="1" customWidth="1"/>
    <col min="4630" max="4864" width="9.109375" style="52"/>
    <col min="4865" max="4865" width="7.88671875" style="52" customWidth="1"/>
    <col min="4866" max="4866" width="46.6640625" style="52" customWidth="1"/>
    <col min="4867" max="4867" width="10" style="52" customWidth="1"/>
    <col min="4868" max="4868" width="11" style="52" customWidth="1"/>
    <col min="4869" max="4869" width="10.88671875" style="52" customWidth="1"/>
    <col min="4870" max="4870" width="16" style="52" customWidth="1"/>
    <col min="4871" max="4871" width="13.5546875" style="52" customWidth="1"/>
    <col min="4872" max="4872" width="12.88671875" style="52" customWidth="1"/>
    <col min="4873" max="4873" width="13.109375" style="52" bestFit="1" customWidth="1"/>
    <col min="4874" max="4879" width="9.109375" style="52"/>
    <col min="4880" max="4880" width="11.44140625" style="52" bestFit="1" customWidth="1"/>
    <col min="4881" max="4881" width="10.6640625" style="52" bestFit="1" customWidth="1"/>
    <col min="4882" max="4883" width="11.6640625" style="52" bestFit="1" customWidth="1"/>
    <col min="4884" max="4884" width="15.33203125" style="52" bestFit="1" customWidth="1"/>
    <col min="4885" max="4885" width="11.6640625" style="52" bestFit="1" customWidth="1"/>
    <col min="4886" max="5120" width="9.109375" style="52"/>
    <col min="5121" max="5121" width="7.88671875" style="52" customWidth="1"/>
    <col min="5122" max="5122" width="46.6640625" style="52" customWidth="1"/>
    <col min="5123" max="5123" width="10" style="52" customWidth="1"/>
    <col min="5124" max="5124" width="11" style="52" customWidth="1"/>
    <col min="5125" max="5125" width="10.88671875" style="52" customWidth="1"/>
    <col min="5126" max="5126" width="16" style="52" customWidth="1"/>
    <col min="5127" max="5127" width="13.5546875" style="52" customWidth="1"/>
    <col min="5128" max="5128" width="12.88671875" style="52" customWidth="1"/>
    <col min="5129" max="5129" width="13.109375" style="52" bestFit="1" customWidth="1"/>
    <col min="5130" max="5135" width="9.109375" style="52"/>
    <col min="5136" max="5136" width="11.44140625" style="52" bestFit="1" customWidth="1"/>
    <col min="5137" max="5137" width="10.6640625" style="52" bestFit="1" customWidth="1"/>
    <col min="5138" max="5139" width="11.6640625" style="52" bestFit="1" customWidth="1"/>
    <col min="5140" max="5140" width="15.33203125" style="52" bestFit="1" customWidth="1"/>
    <col min="5141" max="5141" width="11.6640625" style="52" bestFit="1" customWidth="1"/>
    <col min="5142" max="5376" width="9.109375" style="52"/>
    <col min="5377" max="5377" width="7.88671875" style="52" customWidth="1"/>
    <col min="5378" max="5378" width="46.6640625" style="52" customWidth="1"/>
    <col min="5379" max="5379" width="10" style="52" customWidth="1"/>
    <col min="5380" max="5380" width="11" style="52" customWidth="1"/>
    <col min="5381" max="5381" width="10.88671875" style="52" customWidth="1"/>
    <col min="5382" max="5382" width="16" style="52" customWidth="1"/>
    <col min="5383" max="5383" width="13.5546875" style="52" customWidth="1"/>
    <col min="5384" max="5384" width="12.88671875" style="52" customWidth="1"/>
    <col min="5385" max="5385" width="13.109375" style="52" bestFit="1" customWidth="1"/>
    <col min="5386" max="5391" width="9.109375" style="52"/>
    <col min="5392" max="5392" width="11.44140625" style="52" bestFit="1" customWidth="1"/>
    <col min="5393" max="5393" width="10.6640625" style="52" bestFit="1" customWidth="1"/>
    <col min="5394" max="5395" width="11.6640625" style="52" bestFit="1" customWidth="1"/>
    <col min="5396" max="5396" width="15.33203125" style="52" bestFit="1" customWidth="1"/>
    <col min="5397" max="5397" width="11.6640625" style="52" bestFit="1" customWidth="1"/>
    <col min="5398" max="5632" width="9.109375" style="52"/>
    <col min="5633" max="5633" width="7.88671875" style="52" customWidth="1"/>
    <col min="5634" max="5634" width="46.6640625" style="52" customWidth="1"/>
    <col min="5635" max="5635" width="10" style="52" customWidth="1"/>
    <col min="5636" max="5636" width="11" style="52" customWidth="1"/>
    <col min="5637" max="5637" width="10.88671875" style="52" customWidth="1"/>
    <col min="5638" max="5638" width="16" style="52" customWidth="1"/>
    <col min="5639" max="5639" width="13.5546875" style="52" customWidth="1"/>
    <col min="5640" max="5640" width="12.88671875" style="52" customWidth="1"/>
    <col min="5641" max="5641" width="13.109375" style="52" bestFit="1" customWidth="1"/>
    <col min="5642" max="5647" width="9.109375" style="52"/>
    <col min="5648" max="5648" width="11.44140625" style="52" bestFit="1" customWidth="1"/>
    <col min="5649" max="5649" width="10.6640625" style="52" bestFit="1" customWidth="1"/>
    <col min="5650" max="5651" width="11.6640625" style="52" bestFit="1" customWidth="1"/>
    <col min="5652" max="5652" width="15.33203125" style="52" bestFit="1" customWidth="1"/>
    <col min="5653" max="5653" width="11.6640625" style="52" bestFit="1" customWidth="1"/>
    <col min="5654" max="5888" width="9.109375" style="52"/>
    <col min="5889" max="5889" width="7.88671875" style="52" customWidth="1"/>
    <col min="5890" max="5890" width="46.6640625" style="52" customWidth="1"/>
    <col min="5891" max="5891" width="10" style="52" customWidth="1"/>
    <col min="5892" max="5892" width="11" style="52" customWidth="1"/>
    <col min="5893" max="5893" width="10.88671875" style="52" customWidth="1"/>
    <col min="5894" max="5894" width="16" style="52" customWidth="1"/>
    <col min="5895" max="5895" width="13.5546875" style="52" customWidth="1"/>
    <col min="5896" max="5896" width="12.88671875" style="52" customWidth="1"/>
    <col min="5897" max="5897" width="13.109375" style="52" bestFit="1" customWidth="1"/>
    <col min="5898" max="5903" width="9.109375" style="52"/>
    <col min="5904" max="5904" width="11.44140625" style="52" bestFit="1" customWidth="1"/>
    <col min="5905" max="5905" width="10.6640625" style="52" bestFit="1" customWidth="1"/>
    <col min="5906" max="5907" width="11.6640625" style="52" bestFit="1" customWidth="1"/>
    <col min="5908" max="5908" width="15.33203125" style="52" bestFit="1" customWidth="1"/>
    <col min="5909" max="5909" width="11.6640625" style="52" bestFit="1" customWidth="1"/>
    <col min="5910" max="6144" width="9.109375" style="52"/>
    <col min="6145" max="6145" width="7.88671875" style="52" customWidth="1"/>
    <col min="6146" max="6146" width="46.6640625" style="52" customWidth="1"/>
    <col min="6147" max="6147" width="10" style="52" customWidth="1"/>
    <col min="6148" max="6148" width="11" style="52" customWidth="1"/>
    <col min="6149" max="6149" width="10.88671875" style="52" customWidth="1"/>
    <col min="6150" max="6150" width="16" style="52" customWidth="1"/>
    <col min="6151" max="6151" width="13.5546875" style="52" customWidth="1"/>
    <col min="6152" max="6152" width="12.88671875" style="52" customWidth="1"/>
    <col min="6153" max="6153" width="13.109375" style="52" bestFit="1" customWidth="1"/>
    <col min="6154" max="6159" width="9.109375" style="52"/>
    <col min="6160" max="6160" width="11.44140625" style="52" bestFit="1" customWidth="1"/>
    <col min="6161" max="6161" width="10.6640625" style="52" bestFit="1" customWidth="1"/>
    <col min="6162" max="6163" width="11.6640625" style="52" bestFit="1" customWidth="1"/>
    <col min="6164" max="6164" width="15.33203125" style="52" bestFit="1" customWidth="1"/>
    <col min="6165" max="6165" width="11.6640625" style="52" bestFit="1" customWidth="1"/>
    <col min="6166" max="6400" width="9.109375" style="52"/>
    <col min="6401" max="6401" width="7.88671875" style="52" customWidth="1"/>
    <col min="6402" max="6402" width="46.6640625" style="52" customWidth="1"/>
    <col min="6403" max="6403" width="10" style="52" customWidth="1"/>
    <col min="6404" max="6404" width="11" style="52" customWidth="1"/>
    <col min="6405" max="6405" width="10.88671875" style="52" customWidth="1"/>
    <col min="6406" max="6406" width="16" style="52" customWidth="1"/>
    <col min="6407" max="6407" width="13.5546875" style="52" customWidth="1"/>
    <col min="6408" max="6408" width="12.88671875" style="52" customWidth="1"/>
    <col min="6409" max="6409" width="13.109375" style="52" bestFit="1" customWidth="1"/>
    <col min="6410" max="6415" width="9.109375" style="52"/>
    <col min="6416" max="6416" width="11.44140625" style="52" bestFit="1" customWidth="1"/>
    <col min="6417" max="6417" width="10.6640625" style="52" bestFit="1" customWidth="1"/>
    <col min="6418" max="6419" width="11.6640625" style="52" bestFit="1" customWidth="1"/>
    <col min="6420" max="6420" width="15.33203125" style="52" bestFit="1" customWidth="1"/>
    <col min="6421" max="6421" width="11.6640625" style="52" bestFit="1" customWidth="1"/>
    <col min="6422" max="6656" width="9.109375" style="52"/>
    <col min="6657" max="6657" width="7.88671875" style="52" customWidth="1"/>
    <col min="6658" max="6658" width="46.6640625" style="52" customWidth="1"/>
    <col min="6659" max="6659" width="10" style="52" customWidth="1"/>
    <col min="6660" max="6660" width="11" style="52" customWidth="1"/>
    <col min="6661" max="6661" width="10.88671875" style="52" customWidth="1"/>
    <col min="6662" max="6662" width="16" style="52" customWidth="1"/>
    <col min="6663" max="6663" width="13.5546875" style="52" customWidth="1"/>
    <col min="6664" max="6664" width="12.88671875" style="52" customWidth="1"/>
    <col min="6665" max="6665" width="13.109375" style="52" bestFit="1" customWidth="1"/>
    <col min="6666" max="6671" width="9.109375" style="52"/>
    <col min="6672" max="6672" width="11.44140625" style="52" bestFit="1" customWidth="1"/>
    <col min="6673" max="6673" width="10.6640625" style="52" bestFit="1" customWidth="1"/>
    <col min="6674" max="6675" width="11.6640625" style="52" bestFit="1" customWidth="1"/>
    <col min="6676" max="6676" width="15.33203125" style="52" bestFit="1" customWidth="1"/>
    <col min="6677" max="6677" width="11.6640625" style="52" bestFit="1" customWidth="1"/>
    <col min="6678" max="6912" width="9.109375" style="52"/>
    <col min="6913" max="6913" width="7.88671875" style="52" customWidth="1"/>
    <col min="6914" max="6914" width="46.6640625" style="52" customWidth="1"/>
    <col min="6915" max="6915" width="10" style="52" customWidth="1"/>
    <col min="6916" max="6916" width="11" style="52" customWidth="1"/>
    <col min="6917" max="6917" width="10.88671875" style="52" customWidth="1"/>
    <col min="6918" max="6918" width="16" style="52" customWidth="1"/>
    <col min="6919" max="6919" width="13.5546875" style="52" customWidth="1"/>
    <col min="6920" max="6920" width="12.88671875" style="52" customWidth="1"/>
    <col min="6921" max="6921" width="13.109375" style="52" bestFit="1" customWidth="1"/>
    <col min="6922" max="6927" width="9.109375" style="52"/>
    <col min="6928" max="6928" width="11.44140625" style="52" bestFit="1" customWidth="1"/>
    <col min="6929" max="6929" width="10.6640625" style="52" bestFit="1" customWidth="1"/>
    <col min="6930" max="6931" width="11.6640625" style="52" bestFit="1" customWidth="1"/>
    <col min="6932" max="6932" width="15.33203125" style="52" bestFit="1" customWidth="1"/>
    <col min="6933" max="6933" width="11.6640625" style="52" bestFit="1" customWidth="1"/>
    <col min="6934" max="7168" width="9.109375" style="52"/>
    <col min="7169" max="7169" width="7.88671875" style="52" customWidth="1"/>
    <col min="7170" max="7170" width="46.6640625" style="52" customWidth="1"/>
    <col min="7171" max="7171" width="10" style="52" customWidth="1"/>
    <col min="7172" max="7172" width="11" style="52" customWidth="1"/>
    <col min="7173" max="7173" width="10.88671875" style="52" customWidth="1"/>
    <col min="7174" max="7174" width="16" style="52" customWidth="1"/>
    <col min="7175" max="7175" width="13.5546875" style="52" customWidth="1"/>
    <col min="7176" max="7176" width="12.88671875" style="52" customWidth="1"/>
    <col min="7177" max="7177" width="13.109375" style="52" bestFit="1" customWidth="1"/>
    <col min="7178" max="7183" width="9.109375" style="52"/>
    <col min="7184" max="7184" width="11.44140625" style="52" bestFit="1" customWidth="1"/>
    <col min="7185" max="7185" width="10.6640625" style="52" bestFit="1" customWidth="1"/>
    <col min="7186" max="7187" width="11.6640625" style="52" bestFit="1" customWidth="1"/>
    <col min="7188" max="7188" width="15.33203125" style="52" bestFit="1" customWidth="1"/>
    <col min="7189" max="7189" width="11.6640625" style="52" bestFit="1" customWidth="1"/>
    <col min="7190" max="7424" width="9.109375" style="52"/>
    <col min="7425" max="7425" width="7.88671875" style="52" customWidth="1"/>
    <col min="7426" max="7426" width="46.6640625" style="52" customWidth="1"/>
    <col min="7427" max="7427" width="10" style="52" customWidth="1"/>
    <col min="7428" max="7428" width="11" style="52" customWidth="1"/>
    <col min="7429" max="7429" width="10.88671875" style="52" customWidth="1"/>
    <col min="7430" max="7430" width="16" style="52" customWidth="1"/>
    <col min="7431" max="7431" width="13.5546875" style="52" customWidth="1"/>
    <col min="7432" max="7432" width="12.88671875" style="52" customWidth="1"/>
    <col min="7433" max="7433" width="13.109375" style="52" bestFit="1" customWidth="1"/>
    <col min="7434" max="7439" width="9.109375" style="52"/>
    <col min="7440" max="7440" width="11.44140625" style="52" bestFit="1" customWidth="1"/>
    <col min="7441" max="7441" width="10.6640625" style="52" bestFit="1" customWidth="1"/>
    <col min="7442" max="7443" width="11.6640625" style="52" bestFit="1" customWidth="1"/>
    <col min="7444" max="7444" width="15.33203125" style="52" bestFit="1" customWidth="1"/>
    <col min="7445" max="7445" width="11.6640625" style="52" bestFit="1" customWidth="1"/>
    <col min="7446" max="7680" width="9.109375" style="52"/>
    <col min="7681" max="7681" width="7.88671875" style="52" customWidth="1"/>
    <col min="7682" max="7682" width="46.6640625" style="52" customWidth="1"/>
    <col min="7683" max="7683" width="10" style="52" customWidth="1"/>
    <col min="7684" max="7684" width="11" style="52" customWidth="1"/>
    <col min="7685" max="7685" width="10.88671875" style="52" customWidth="1"/>
    <col min="7686" max="7686" width="16" style="52" customWidth="1"/>
    <col min="7687" max="7687" width="13.5546875" style="52" customWidth="1"/>
    <col min="7688" max="7688" width="12.88671875" style="52" customWidth="1"/>
    <col min="7689" max="7689" width="13.109375" style="52" bestFit="1" customWidth="1"/>
    <col min="7690" max="7695" width="9.109375" style="52"/>
    <col min="7696" max="7696" width="11.44140625" style="52" bestFit="1" customWidth="1"/>
    <col min="7697" max="7697" width="10.6640625" style="52" bestFit="1" customWidth="1"/>
    <col min="7698" max="7699" width="11.6640625" style="52" bestFit="1" customWidth="1"/>
    <col min="7700" max="7700" width="15.33203125" style="52" bestFit="1" customWidth="1"/>
    <col min="7701" max="7701" width="11.6640625" style="52" bestFit="1" customWidth="1"/>
    <col min="7702" max="7936" width="9.109375" style="52"/>
    <col min="7937" max="7937" width="7.88671875" style="52" customWidth="1"/>
    <col min="7938" max="7938" width="46.6640625" style="52" customWidth="1"/>
    <col min="7939" max="7939" width="10" style="52" customWidth="1"/>
    <col min="7940" max="7940" width="11" style="52" customWidth="1"/>
    <col min="7941" max="7941" width="10.88671875" style="52" customWidth="1"/>
    <col min="7942" max="7942" width="16" style="52" customWidth="1"/>
    <col min="7943" max="7943" width="13.5546875" style="52" customWidth="1"/>
    <col min="7944" max="7944" width="12.88671875" style="52" customWidth="1"/>
    <col min="7945" max="7945" width="13.109375" style="52" bestFit="1" customWidth="1"/>
    <col min="7946" max="7951" width="9.109375" style="52"/>
    <col min="7952" max="7952" width="11.44140625" style="52" bestFit="1" customWidth="1"/>
    <col min="7953" max="7953" width="10.6640625" style="52" bestFit="1" customWidth="1"/>
    <col min="7954" max="7955" width="11.6640625" style="52" bestFit="1" customWidth="1"/>
    <col min="7956" max="7956" width="15.33203125" style="52" bestFit="1" customWidth="1"/>
    <col min="7957" max="7957" width="11.6640625" style="52" bestFit="1" customWidth="1"/>
    <col min="7958" max="8192" width="9.109375" style="52"/>
    <col min="8193" max="8193" width="7.88671875" style="52" customWidth="1"/>
    <col min="8194" max="8194" width="46.6640625" style="52" customWidth="1"/>
    <col min="8195" max="8195" width="10" style="52" customWidth="1"/>
    <col min="8196" max="8196" width="11" style="52" customWidth="1"/>
    <col min="8197" max="8197" width="10.88671875" style="52" customWidth="1"/>
    <col min="8198" max="8198" width="16" style="52" customWidth="1"/>
    <col min="8199" max="8199" width="13.5546875" style="52" customWidth="1"/>
    <col min="8200" max="8200" width="12.88671875" style="52" customWidth="1"/>
    <col min="8201" max="8201" width="13.109375" style="52" bestFit="1" customWidth="1"/>
    <col min="8202" max="8207" width="9.109375" style="52"/>
    <col min="8208" max="8208" width="11.44140625" style="52" bestFit="1" customWidth="1"/>
    <col min="8209" max="8209" width="10.6640625" style="52" bestFit="1" customWidth="1"/>
    <col min="8210" max="8211" width="11.6640625" style="52" bestFit="1" customWidth="1"/>
    <col min="8212" max="8212" width="15.33203125" style="52" bestFit="1" customWidth="1"/>
    <col min="8213" max="8213" width="11.6640625" style="52" bestFit="1" customWidth="1"/>
    <col min="8214" max="8448" width="9.109375" style="52"/>
    <col min="8449" max="8449" width="7.88671875" style="52" customWidth="1"/>
    <col min="8450" max="8450" width="46.6640625" style="52" customWidth="1"/>
    <col min="8451" max="8451" width="10" style="52" customWidth="1"/>
    <col min="8452" max="8452" width="11" style="52" customWidth="1"/>
    <col min="8453" max="8453" width="10.88671875" style="52" customWidth="1"/>
    <col min="8454" max="8454" width="16" style="52" customWidth="1"/>
    <col min="8455" max="8455" width="13.5546875" style="52" customWidth="1"/>
    <col min="8456" max="8456" width="12.88671875" style="52" customWidth="1"/>
    <col min="8457" max="8457" width="13.109375" style="52" bestFit="1" customWidth="1"/>
    <col min="8458" max="8463" width="9.109375" style="52"/>
    <col min="8464" max="8464" width="11.44140625" style="52" bestFit="1" customWidth="1"/>
    <col min="8465" max="8465" width="10.6640625" style="52" bestFit="1" customWidth="1"/>
    <col min="8466" max="8467" width="11.6640625" style="52" bestFit="1" customWidth="1"/>
    <col min="8468" max="8468" width="15.33203125" style="52" bestFit="1" customWidth="1"/>
    <col min="8469" max="8469" width="11.6640625" style="52" bestFit="1" customWidth="1"/>
    <col min="8470" max="8704" width="9.109375" style="52"/>
    <col min="8705" max="8705" width="7.88671875" style="52" customWidth="1"/>
    <col min="8706" max="8706" width="46.6640625" style="52" customWidth="1"/>
    <col min="8707" max="8707" width="10" style="52" customWidth="1"/>
    <col min="8708" max="8708" width="11" style="52" customWidth="1"/>
    <col min="8709" max="8709" width="10.88671875" style="52" customWidth="1"/>
    <col min="8710" max="8710" width="16" style="52" customWidth="1"/>
    <col min="8711" max="8711" width="13.5546875" style="52" customWidth="1"/>
    <col min="8712" max="8712" width="12.88671875" style="52" customWidth="1"/>
    <col min="8713" max="8713" width="13.109375" style="52" bestFit="1" customWidth="1"/>
    <col min="8714" max="8719" width="9.109375" style="52"/>
    <col min="8720" max="8720" width="11.44140625" style="52" bestFit="1" customWidth="1"/>
    <col min="8721" max="8721" width="10.6640625" style="52" bestFit="1" customWidth="1"/>
    <col min="8722" max="8723" width="11.6640625" style="52" bestFit="1" customWidth="1"/>
    <col min="8724" max="8724" width="15.33203125" style="52" bestFit="1" customWidth="1"/>
    <col min="8725" max="8725" width="11.6640625" style="52" bestFit="1" customWidth="1"/>
    <col min="8726" max="8960" width="9.109375" style="52"/>
    <col min="8961" max="8961" width="7.88671875" style="52" customWidth="1"/>
    <col min="8962" max="8962" width="46.6640625" style="52" customWidth="1"/>
    <col min="8963" max="8963" width="10" style="52" customWidth="1"/>
    <col min="8964" max="8964" width="11" style="52" customWidth="1"/>
    <col min="8965" max="8965" width="10.88671875" style="52" customWidth="1"/>
    <col min="8966" max="8966" width="16" style="52" customWidth="1"/>
    <col min="8967" max="8967" width="13.5546875" style="52" customWidth="1"/>
    <col min="8968" max="8968" width="12.88671875" style="52" customWidth="1"/>
    <col min="8969" max="8969" width="13.109375" style="52" bestFit="1" customWidth="1"/>
    <col min="8970" max="8975" width="9.109375" style="52"/>
    <col min="8976" max="8976" width="11.44140625" style="52" bestFit="1" customWidth="1"/>
    <col min="8977" max="8977" width="10.6640625" style="52" bestFit="1" customWidth="1"/>
    <col min="8978" max="8979" width="11.6640625" style="52" bestFit="1" customWidth="1"/>
    <col min="8980" max="8980" width="15.33203125" style="52" bestFit="1" customWidth="1"/>
    <col min="8981" max="8981" width="11.6640625" style="52" bestFit="1" customWidth="1"/>
    <col min="8982" max="9216" width="9.109375" style="52"/>
    <col min="9217" max="9217" width="7.88671875" style="52" customWidth="1"/>
    <col min="9218" max="9218" width="46.6640625" style="52" customWidth="1"/>
    <col min="9219" max="9219" width="10" style="52" customWidth="1"/>
    <col min="9220" max="9220" width="11" style="52" customWidth="1"/>
    <col min="9221" max="9221" width="10.88671875" style="52" customWidth="1"/>
    <col min="9222" max="9222" width="16" style="52" customWidth="1"/>
    <col min="9223" max="9223" width="13.5546875" style="52" customWidth="1"/>
    <col min="9224" max="9224" width="12.88671875" style="52" customWidth="1"/>
    <col min="9225" max="9225" width="13.109375" style="52" bestFit="1" customWidth="1"/>
    <col min="9226" max="9231" width="9.109375" style="52"/>
    <col min="9232" max="9232" width="11.44140625" style="52" bestFit="1" customWidth="1"/>
    <col min="9233" max="9233" width="10.6640625" style="52" bestFit="1" customWidth="1"/>
    <col min="9234" max="9235" width="11.6640625" style="52" bestFit="1" customWidth="1"/>
    <col min="9236" max="9236" width="15.33203125" style="52" bestFit="1" customWidth="1"/>
    <col min="9237" max="9237" width="11.6640625" style="52" bestFit="1" customWidth="1"/>
    <col min="9238" max="9472" width="9.109375" style="52"/>
    <col min="9473" max="9473" width="7.88671875" style="52" customWidth="1"/>
    <col min="9474" max="9474" width="46.6640625" style="52" customWidth="1"/>
    <col min="9475" max="9475" width="10" style="52" customWidth="1"/>
    <col min="9476" max="9476" width="11" style="52" customWidth="1"/>
    <col min="9477" max="9477" width="10.88671875" style="52" customWidth="1"/>
    <col min="9478" max="9478" width="16" style="52" customWidth="1"/>
    <col min="9479" max="9479" width="13.5546875" style="52" customWidth="1"/>
    <col min="9480" max="9480" width="12.88671875" style="52" customWidth="1"/>
    <col min="9481" max="9481" width="13.109375" style="52" bestFit="1" customWidth="1"/>
    <col min="9482" max="9487" width="9.109375" style="52"/>
    <col min="9488" max="9488" width="11.44140625" style="52" bestFit="1" customWidth="1"/>
    <col min="9489" max="9489" width="10.6640625" style="52" bestFit="1" customWidth="1"/>
    <col min="9490" max="9491" width="11.6640625" style="52" bestFit="1" customWidth="1"/>
    <col min="9492" max="9492" width="15.33203125" style="52" bestFit="1" customWidth="1"/>
    <col min="9493" max="9493" width="11.6640625" style="52" bestFit="1" customWidth="1"/>
    <col min="9494" max="9728" width="9.109375" style="52"/>
    <col min="9729" max="9729" width="7.88671875" style="52" customWidth="1"/>
    <col min="9730" max="9730" width="46.6640625" style="52" customWidth="1"/>
    <col min="9731" max="9731" width="10" style="52" customWidth="1"/>
    <col min="9732" max="9732" width="11" style="52" customWidth="1"/>
    <col min="9733" max="9733" width="10.88671875" style="52" customWidth="1"/>
    <col min="9734" max="9734" width="16" style="52" customWidth="1"/>
    <col min="9735" max="9735" width="13.5546875" style="52" customWidth="1"/>
    <col min="9736" max="9736" width="12.88671875" style="52" customWidth="1"/>
    <col min="9737" max="9737" width="13.109375" style="52" bestFit="1" customWidth="1"/>
    <col min="9738" max="9743" width="9.109375" style="52"/>
    <col min="9744" max="9744" width="11.44140625" style="52" bestFit="1" customWidth="1"/>
    <col min="9745" max="9745" width="10.6640625" style="52" bestFit="1" customWidth="1"/>
    <col min="9746" max="9747" width="11.6640625" style="52" bestFit="1" customWidth="1"/>
    <col min="9748" max="9748" width="15.33203125" style="52" bestFit="1" customWidth="1"/>
    <col min="9749" max="9749" width="11.6640625" style="52" bestFit="1" customWidth="1"/>
    <col min="9750" max="9984" width="9.109375" style="52"/>
    <col min="9985" max="9985" width="7.88671875" style="52" customWidth="1"/>
    <col min="9986" max="9986" width="46.6640625" style="52" customWidth="1"/>
    <col min="9987" max="9987" width="10" style="52" customWidth="1"/>
    <col min="9988" max="9988" width="11" style="52" customWidth="1"/>
    <col min="9989" max="9989" width="10.88671875" style="52" customWidth="1"/>
    <col min="9990" max="9990" width="16" style="52" customWidth="1"/>
    <col min="9991" max="9991" width="13.5546875" style="52" customWidth="1"/>
    <col min="9992" max="9992" width="12.88671875" style="52" customWidth="1"/>
    <col min="9993" max="9993" width="13.109375" style="52" bestFit="1" customWidth="1"/>
    <col min="9994" max="9999" width="9.109375" style="52"/>
    <col min="10000" max="10000" width="11.44140625" style="52" bestFit="1" customWidth="1"/>
    <col min="10001" max="10001" width="10.6640625" style="52" bestFit="1" customWidth="1"/>
    <col min="10002" max="10003" width="11.6640625" style="52" bestFit="1" customWidth="1"/>
    <col min="10004" max="10004" width="15.33203125" style="52" bestFit="1" customWidth="1"/>
    <col min="10005" max="10005" width="11.6640625" style="52" bestFit="1" customWidth="1"/>
    <col min="10006" max="10240" width="9.109375" style="52"/>
    <col min="10241" max="10241" width="7.88671875" style="52" customWidth="1"/>
    <col min="10242" max="10242" width="46.6640625" style="52" customWidth="1"/>
    <col min="10243" max="10243" width="10" style="52" customWidth="1"/>
    <col min="10244" max="10244" width="11" style="52" customWidth="1"/>
    <col min="10245" max="10245" width="10.88671875" style="52" customWidth="1"/>
    <col min="10246" max="10246" width="16" style="52" customWidth="1"/>
    <col min="10247" max="10247" width="13.5546875" style="52" customWidth="1"/>
    <col min="10248" max="10248" width="12.88671875" style="52" customWidth="1"/>
    <col min="10249" max="10249" width="13.109375" style="52" bestFit="1" customWidth="1"/>
    <col min="10250" max="10255" width="9.109375" style="52"/>
    <col min="10256" max="10256" width="11.44140625" style="52" bestFit="1" customWidth="1"/>
    <col min="10257" max="10257" width="10.6640625" style="52" bestFit="1" customWidth="1"/>
    <col min="10258" max="10259" width="11.6640625" style="52" bestFit="1" customWidth="1"/>
    <col min="10260" max="10260" width="15.33203125" style="52" bestFit="1" customWidth="1"/>
    <col min="10261" max="10261" width="11.6640625" style="52" bestFit="1" customWidth="1"/>
    <col min="10262" max="10496" width="9.109375" style="52"/>
    <col min="10497" max="10497" width="7.88671875" style="52" customWidth="1"/>
    <col min="10498" max="10498" width="46.6640625" style="52" customWidth="1"/>
    <col min="10499" max="10499" width="10" style="52" customWidth="1"/>
    <col min="10500" max="10500" width="11" style="52" customWidth="1"/>
    <col min="10501" max="10501" width="10.88671875" style="52" customWidth="1"/>
    <col min="10502" max="10502" width="16" style="52" customWidth="1"/>
    <col min="10503" max="10503" width="13.5546875" style="52" customWidth="1"/>
    <col min="10504" max="10504" width="12.88671875" style="52" customWidth="1"/>
    <col min="10505" max="10505" width="13.109375" style="52" bestFit="1" customWidth="1"/>
    <col min="10506" max="10511" width="9.109375" style="52"/>
    <col min="10512" max="10512" width="11.44140625" style="52" bestFit="1" customWidth="1"/>
    <col min="10513" max="10513" width="10.6640625" style="52" bestFit="1" customWidth="1"/>
    <col min="10514" max="10515" width="11.6640625" style="52" bestFit="1" customWidth="1"/>
    <col min="10516" max="10516" width="15.33203125" style="52" bestFit="1" customWidth="1"/>
    <col min="10517" max="10517" width="11.6640625" style="52" bestFit="1" customWidth="1"/>
    <col min="10518" max="10752" width="9.109375" style="52"/>
    <col min="10753" max="10753" width="7.88671875" style="52" customWidth="1"/>
    <col min="10754" max="10754" width="46.6640625" style="52" customWidth="1"/>
    <col min="10755" max="10755" width="10" style="52" customWidth="1"/>
    <col min="10756" max="10756" width="11" style="52" customWidth="1"/>
    <col min="10757" max="10757" width="10.88671875" style="52" customWidth="1"/>
    <col min="10758" max="10758" width="16" style="52" customWidth="1"/>
    <col min="10759" max="10759" width="13.5546875" style="52" customWidth="1"/>
    <col min="10760" max="10760" width="12.88671875" style="52" customWidth="1"/>
    <col min="10761" max="10761" width="13.109375" style="52" bestFit="1" customWidth="1"/>
    <col min="10762" max="10767" width="9.109375" style="52"/>
    <col min="10768" max="10768" width="11.44140625" style="52" bestFit="1" customWidth="1"/>
    <col min="10769" max="10769" width="10.6640625" style="52" bestFit="1" customWidth="1"/>
    <col min="10770" max="10771" width="11.6640625" style="52" bestFit="1" customWidth="1"/>
    <col min="10772" max="10772" width="15.33203125" style="52" bestFit="1" customWidth="1"/>
    <col min="10773" max="10773" width="11.6640625" style="52" bestFit="1" customWidth="1"/>
    <col min="10774" max="11008" width="9.109375" style="52"/>
    <col min="11009" max="11009" width="7.88671875" style="52" customWidth="1"/>
    <col min="11010" max="11010" width="46.6640625" style="52" customWidth="1"/>
    <col min="11011" max="11011" width="10" style="52" customWidth="1"/>
    <col min="11012" max="11012" width="11" style="52" customWidth="1"/>
    <col min="11013" max="11013" width="10.88671875" style="52" customWidth="1"/>
    <col min="11014" max="11014" width="16" style="52" customWidth="1"/>
    <col min="11015" max="11015" width="13.5546875" style="52" customWidth="1"/>
    <col min="11016" max="11016" width="12.88671875" style="52" customWidth="1"/>
    <col min="11017" max="11017" width="13.109375" style="52" bestFit="1" customWidth="1"/>
    <col min="11018" max="11023" width="9.109375" style="52"/>
    <col min="11024" max="11024" width="11.44140625" style="52" bestFit="1" customWidth="1"/>
    <col min="11025" max="11025" width="10.6640625" style="52" bestFit="1" customWidth="1"/>
    <col min="11026" max="11027" width="11.6640625" style="52" bestFit="1" customWidth="1"/>
    <col min="11028" max="11028" width="15.33203125" style="52" bestFit="1" customWidth="1"/>
    <col min="11029" max="11029" width="11.6640625" style="52" bestFit="1" customWidth="1"/>
    <col min="11030" max="11264" width="9.109375" style="52"/>
    <col min="11265" max="11265" width="7.88671875" style="52" customWidth="1"/>
    <col min="11266" max="11266" width="46.6640625" style="52" customWidth="1"/>
    <col min="11267" max="11267" width="10" style="52" customWidth="1"/>
    <col min="11268" max="11268" width="11" style="52" customWidth="1"/>
    <col min="11269" max="11269" width="10.88671875" style="52" customWidth="1"/>
    <col min="11270" max="11270" width="16" style="52" customWidth="1"/>
    <col min="11271" max="11271" width="13.5546875" style="52" customWidth="1"/>
    <col min="11272" max="11272" width="12.88671875" style="52" customWidth="1"/>
    <col min="11273" max="11273" width="13.109375" style="52" bestFit="1" customWidth="1"/>
    <col min="11274" max="11279" width="9.109375" style="52"/>
    <col min="11280" max="11280" width="11.44140625" style="52" bestFit="1" customWidth="1"/>
    <col min="11281" max="11281" width="10.6640625" style="52" bestFit="1" customWidth="1"/>
    <col min="11282" max="11283" width="11.6640625" style="52" bestFit="1" customWidth="1"/>
    <col min="11284" max="11284" width="15.33203125" style="52" bestFit="1" customWidth="1"/>
    <col min="11285" max="11285" width="11.6640625" style="52" bestFit="1" customWidth="1"/>
    <col min="11286" max="11520" width="9.109375" style="52"/>
    <col min="11521" max="11521" width="7.88671875" style="52" customWidth="1"/>
    <col min="11522" max="11522" width="46.6640625" style="52" customWidth="1"/>
    <col min="11523" max="11523" width="10" style="52" customWidth="1"/>
    <col min="11524" max="11524" width="11" style="52" customWidth="1"/>
    <col min="11525" max="11525" width="10.88671875" style="52" customWidth="1"/>
    <col min="11526" max="11526" width="16" style="52" customWidth="1"/>
    <col min="11527" max="11527" width="13.5546875" style="52" customWidth="1"/>
    <col min="11528" max="11528" width="12.88671875" style="52" customWidth="1"/>
    <col min="11529" max="11529" width="13.109375" style="52" bestFit="1" customWidth="1"/>
    <col min="11530" max="11535" width="9.109375" style="52"/>
    <col min="11536" max="11536" width="11.44140625" style="52" bestFit="1" customWidth="1"/>
    <col min="11537" max="11537" width="10.6640625" style="52" bestFit="1" customWidth="1"/>
    <col min="11538" max="11539" width="11.6640625" style="52" bestFit="1" customWidth="1"/>
    <col min="11540" max="11540" width="15.33203125" style="52" bestFit="1" customWidth="1"/>
    <col min="11541" max="11541" width="11.6640625" style="52" bestFit="1" customWidth="1"/>
    <col min="11542" max="11776" width="9.109375" style="52"/>
    <col min="11777" max="11777" width="7.88671875" style="52" customWidth="1"/>
    <col min="11778" max="11778" width="46.6640625" style="52" customWidth="1"/>
    <col min="11779" max="11779" width="10" style="52" customWidth="1"/>
    <col min="11780" max="11780" width="11" style="52" customWidth="1"/>
    <col min="11781" max="11781" width="10.88671875" style="52" customWidth="1"/>
    <col min="11782" max="11782" width="16" style="52" customWidth="1"/>
    <col min="11783" max="11783" width="13.5546875" style="52" customWidth="1"/>
    <col min="11784" max="11784" width="12.88671875" style="52" customWidth="1"/>
    <col min="11785" max="11785" width="13.109375" style="52" bestFit="1" customWidth="1"/>
    <col min="11786" max="11791" width="9.109375" style="52"/>
    <col min="11792" max="11792" width="11.44140625" style="52" bestFit="1" customWidth="1"/>
    <col min="11793" max="11793" width="10.6640625" style="52" bestFit="1" customWidth="1"/>
    <col min="11794" max="11795" width="11.6640625" style="52" bestFit="1" customWidth="1"/>
    <col min="11796" max="11796" width="15.33203125" style="52" bestFit="1" customWidth="1"/>
    <col min="11797" max="11797" width="11.6640625" style="52" bestFit="1" customWidth="1"/>
    <col min="11798" max="12032" width="9.109375" style="52"/>
    <col min="12033" max="12033" width="7.88671875" style="52" customWidth="1"/>
    <col min="12034" max="12034" width="46.6640625" style="52" customWidth="1"/>
    <col min="12035" max="12035" width="10" style="52" customWidth="1"/>
    <col min="12036" max="12036" width="11" style="52" customWidth="1"/>
    <col min="12037" max="12037" width="10.88671875" style="52" customWidth="1"/>
    <col min="12038" max="12038" width="16" style="52" customWidth="1"/>
    <col min="12039" max="12039" width="13.5546875" style="52" customWidth="1"/>
    <col min="12040" max="12040" width="12.88671875" style="52" customWidth="1"/>
    <col min="12041" max="12041" width="13.109375" style="52" bestFit="1" customWidth="1"/>
    <col min="12042" max="12047" width="9.109375" style="52"/>
    <col min="12048" max="12048" width="11.44140625" style="52" bestFit="1" customWidth="1"/>
    <col min="12049" max="12049" width="10.6640625" style="52" bestFit="1" customWidth="1"/>
    <col min="12050" max="12051" width="11.6640625" style="52" bestFit="1" customWidth="1"/>
    <col min="12052" max="12052" width="15.33203125" style="52" bestFit="1" customWidth="1"/>
    <col min="12053" max="12053" width="11.6640625" style="52" bestFit="1" customWidth="1"/>
    <col min="12054" max="12288" width="9.109375" style="52"/>
    <col min="12289" max="12289" width="7.88671875" style="52" customWidth="1"/>
    <col min="12290" max="12290" width="46.6640625" style="52" customWidth="1"/>
    <col min="12291" max="12291" width="10" style="52" customWidth="1"/>
    <col min="12292" max="12292" width="11" style="52" customWidth="1"/>
    <col min="12293" max="12293" width="10.88671875" style="52" customWidth="1"/>
    <col min="12294" max="12294" width="16" style="52" customWidth="1"/>
    <col min="12295" max="12295" width="13.5546875" style="52" customWidth="1"/>
    <col min="12296" max="12296" width="12.88671875" style="52" customWidth="1"/>
    <col min="12297" max="12297" width="13.109375" style="52" bestFit="1" customWidth="1"/>
    <col min="12298" max="12303" width="9.109375" style="52"/>
    <col min="12304" max="12304" width="11.44140625" style="52" bestFit="1" customWidth="1"/>
    <col min="12305" max="12305" width="10.6640625" style="52" bestFit="1" customWidth="1"/>
    <col min="12306" max="12307" width="11.6640625" style="52" bestFit="1" customWidth="1"/>
    <col min="12308" max="12308" width="15.33203125" style="52" bestFit="1" customWidth="1"/>
    <col min="12309" max="12309" width="11.6640625" style="52" bestFit="1" customWidth="1"/>
    <col min="12310" max="12544" width="9.109375" style="52"/>
    <col min="12545" max="12545" width="7.88671875" style="52" customWidth="1"/>
    <col min="12546" max="12546" width="46.6640625" style="52" customWidth="1"/>
    <col min="12547" max="12547" width="10" style="52" customWidth="1"/>
    <col min="12548" max="12548" width="11" style="52" customWidth="1"/>
    <col min="12549" max="12549" width="10.88671875" style="52" customWidth="1"/>
    <col min="12550" max="12550" width="16" style="52" customWidth="1"/>
    <col min="12551" max="12551" width="13.5546875" style="52" customWidth="1"/>
    <col min="12552" max="12552" width="12.88671875" style="52" customWidth="1"/>
    <col min="12553" max="12553" width="13.109375" style="52" bestFit="1" customWidth="1"/>
    <col min="12554" max="12559" width="9.109375" style="52"/>
    <col min="12560" max="12560" width="11.44140625" style="52" bestFit="1" customWidth="1"/>
    <col min="12561" max="12561" width="10.6640625" style="52" bestFit="1" customWidth="1"/>
    <col min="12562" max="12563" width="11.6640625" style="52" bestFit="1" customWidth="1"/>
    <col min="12564" max="12564" width="15.33203125" style="52" bestFit="1" customWidth="1"/>
    <col min="12565" max="12565" width="11.6640625" style="52" bestFit="1" customWidth="1"/>
    <col min="12566" max="12800" width="9.109375" style="52"/>
    <col min="12801" max="12801" width="7.88671875" style="52" customWidth="1"/>
    <col min="12802" max="12802" width="46.6640625" style="52" customWidth="1"/>
    <col min="12803" max="12803" width="10" style="52" customWidth="1"/>
    <col min="12804" max="12804" width="11" style="52" customWidth="1"/>
    <col min="12805" max="12805" width="10.88671875" style="52" customWidth="1"/>
    <col min="12806" max="12806" width="16" style="52" customWidth="1"/>
    <col min="12807" max="12807" width="13.5546875" style="52" customWidth="1"/>
    <col min="12808" max="12808" width="12.88671875" style="52" customWidth="1"/>
    <col min="12809" max="12809" width="13.109375" style="52" bestFit="1" customWidth="1"/>
    <col min="12810" max="12815" width="9.109375" style="52"/>
    <col min="12816" max="12816" width="11.44140625" style="52" bestFit="1" customWidth="1"/>
    <col min="12817" max="12817" width="10.6640625" style="52" bestFit="1" customWidth="1"/>
    <col min="12818" max="12819" width="11.6640625" style="52" bestFit="1" customWidth="1"/>
    <col min="12820" max="12820" width="15.33203125" style="52" bestFit="1" customWidth="1"/>
    <col min="12821" max="12821" width="11.6640625" style="52" bestFit="1" customWidth="1"/>
    <col min="12822" max="13056" width="9.109375" style="52"/>
    <col min="13057" max="13057" width="7.88671875" style="52" customWidth="1"/>
    <col min="13058" max="13058" width="46.6640625" style="52" customWidth="1"/>
    <col min="13059" max="13059" width="10" style="52" customWidth="1"/>
    <col min="13060" max="13060" width="11" style="52" customWidth="1"/>
    <col min="13061" max="13061" width="10.88671875" style="52" customWidth="1"/>
    <col min="13062" max="13062" width="16" style="52" customWidth="1"/>
    <col min="13063" max="13063" width="13.5546875" style="52" customWidth="1"/>
    <col min="13064" max="13064" width="12.88671875" style="52" customWidth="1"/>
    <col min="13065" max="13065" width="13.109375" style="52" bestFit="1" customWidth="1"/>
    <col min="13066" max="13071" width="9.109375" style="52"/>
    <col min="13072" max="13072" width="11.44140625" style="52" bestFit="1" customWidth="1"/>
    <col min="13073" max="13073" width="10.6640625" style="52" bestFit="1" customWidth="1"/>
    <col min="13074" max="13075" width="11.6640625" style="52" bestFit="1" customWidth="1"/>
    <col min="13076" max="13076" width="15.33203125" style="52" bestFit="1" customWidth="1"/>
    <col min="13077" max="13077" width="11.6640625" style="52" bestFit="1" customWidth="1"/>
    <col min="13078" max="13312" width="9.109375" style="52"/>
    <col min="13313" max="13313" width="7.88671875" style="52" customWidth="1"/>
    <col min="13314" max="13314" width="46.6640625" style="52" customWidth="1"/>
    <col min="13315" max="13315" width="10" style="52" customWidth="1"/>
    <col min="13316" max="13316" width="11" style="52" customWidth="1"/>
    <col min="13317" max="13317" width="10.88671875" style="52" customWidth="1"/>
    <col min="13318" max="13318" width="16" style="52" customWidth="1"/>
    <col min="13319" max="13319" width="13.5546875" style="52" customWidth="1"/>
    <col min="13320" max="13320" width="12.88671875" style="52" customWidth="1"/>
    <col min="13321" max="13321" width="13.109375" style="52" bestFit="1" customWidth="1"/>
    <col min="13322" max="13327" width="9.109375" style="52"/>
    <col min="13328" max="13328" width="11.44140625" style="52" bestFit="1" customWidth="1"/>
    <col min="13329" max="13329" width="10.6640625" style="52" bestFit="1" customWidth="1"/>
    <col min="13330" max="13331" width="11.6640625" style="52" bestFit="1" customWidth="1"/>
    <col min="13332" max="13332" width="15.33203125" style="52" bestFit="1" customWidth="1"/>
    <col min="13333" max="13333" width="11.6640625" style="52" bestFit="1" customWidth="1"/>
    <col min="13334" max="13568" width="9.109375" style="52"/>
    <col min="13569" max="13569" width="7.88671875" style="52" customWidth="1"/>
    <col min="13570" max="13570" width="46.6640625" style="52" customWidth="1"/>
    <col min="13571" max="13571" width="10" style="52" customWidth="1"/>
    <col min="13572" max="13572" width="11" style="52" customWidth="1"/>
    <col min="13573" max="13573" width="10.88671875" style="52" customWidth="1"/>
    <col min="13574" max="13574" width="16" style="52" customWidth="1"/>
    <col min="13575" max="13575" width="13.5546875" style="52" customWidth="1"/>
    <col min="13576" max="13576" width="12.88671875" style="52" customWidth="1"/>
    <col min="13577" max="13577" width="13.109375" style="52" bestFit="1" customWidth="1"/>
    <col min="13578" max="13583" width="9.109375" style="52"/>
    <col min="13584" max="13584" width="11.44140625" style="52" bestFit="1" customWidth="1"/>
    <col min="13585" max="13585" width="10.6640625" style="52" bestFit="1" customWidth="1"/>
    <col min="13586" max="13587" width="11.6640625" style="52" bestFit="1" customWidth="1"/>
    <col min="13588" max="13588" width="15.33203125" style="52" bestFit="1" customWidth="1"/>
    <col min="13589" max="13589" width="11.6640625" style="52" bestFit="1" customWidth="1"/>
    <col min="13590" max="13824" width="9.109375" style="52"/>
    <col min="13825" max="13825" width="7.88671875" style="52" customWidth="1"/>
    <col min="13826" max="13826" width="46.6640625" style="52" customWidth="1"/>
    <col min="13827" max="13827" width="10" style="52" customWidth="1"/>
    <col min="13828" max="13828" width="11" style="52" customWidth="1"/>
    <col min="13829" max="13829" width="10.88671875" style="52" customWidth="1"/>
    <col min="13830" max="13830" width="16" style="52" customWidth="1"/>
    <col min="13831" max="13831" width="13.5546875" style="52" customWidth="1"/>
    <col min="13832" max="13832" width="12.88671875" style="52" customWidth="1"/>
    <col min="13833" max="13833" width="13.109375" style="52" bestFit="1" customWidth="1"/>
    <col min="13834" max="13839" width="9.109375" style="52"/>
    <col min="13840" max="13840" width="11.44140625" style="52" bestFit="1" customWidth="1"/>
    <col min="13841" max="13841" width="10.6640625" style="52" bestFit="1" customWidth="1"/>
    <col min="13842" max="13843" width="11.6640625" style="52" bestFit="1" customWidth="1"/>
    <col min="13844" max="13844" width="15.33203125" style="52" bestFit="1" customWidth="1"/>
    <col min="13845" max="13845" width="11.6640625" style="52" bestFit="1" customWidth="1"/>
    <col min="13846" max="14080" width="9.109375" style="52"/>
    <col min="14081" max="14081" width="7.88671875" style="52" customWidth="1"/>
    <col min="14082" max="14082" width="46.6640625" style="52" customWidth="1"/>
    <col min="14083" max="14083" width="10" style="52" customWidth="1"/>
    <col min="14084" max="14084" width="11" style="52" customWidth="1"/>
    <col min="14085" max="14085" width="10.88671875" style="52" customWidth="1"/>
    <col min="14086" max="14086" width="16" style="52" customWidth="1"/>
    <col min="14087" max="14087" width="13.5546875" style="52" customWidth="1"/>
    <col min="14088" max="14088" width="12.88671875" style="52" customWidth="1"/>
    <col min="14089" max="14089" width="13.109375" style="52" bestFit="1" customWidth="1"/>
    <col min="14090" max="14095" width="9.109375" style="52"/>
    <col min="14096" max="14096" width="11.44140625" style="52" bestFit="1" customWidth="1"/>
    <col min="14097" max="14097" width="10.6640625" style="52" bestFit="1" customWidth="1"/>
    <col min="14098" max="14099" width="11.6640625" style="52" bestFit="1" customWidth="1"/>
    <col min="14100" max="14100" width="15.33203125" style="52" bestFit="1" customWidth="1"/>
    <col min="14101" max="14101" width="11.6640625" style="52" bestFit="1" customWidth="1"/>
    <col min="14102" max="14336" width="9.109375" style="52"/>
    <col min="14337" max="14337" width="7.88671875" style="52" customWidth="1"/>
    <col min="14338" max="14338" width="46.6640625" style="52" customWidth="1"/>
    <col min="14339" max="14339" width="10" style="52" customWidth="1"/>
    <col min="14340" max="14340" width="11" style="52" customWidth="1"/>
    <col min="14341" max="14341" width="10.88671875" style="52" customWidth="1"/>
    <col min="14342" max="14342" width="16" style="52" customWidth="1"/>
    <col min="14343" max="14343" width="13.5546875" style="52" customWidth="1"/>
    <col min="14344" max="14344" width="12.88671875" style="52" customWidth="1"/>
    <col min="14345" max="14345" width="13.109375" style="52" bestFit="1" customWidth="1"/>
    <col min="14346" max="14351" width="9.109375" style="52"/>
    <col min="14352" max="14352" width="11.44140625" style="52" bestFit="1" customWidth="1"/>
    <col min="14353" max="14353" width="10.6640625" style="52" bestFit="1" customWidth="1"/>
    <col min="14354" max="14355" width="11.6640625" style="52" bestFit="1" customWidth="1"/>
    <col min="14356" max="14356" width="15.33203125" style="52" bestFit="1" customWidth="1"/>
    <col min="14357" max="14357" width="11.6640625" style="52" bestFit="1" customWidth="1"/>
    <col min="14358" max="14592" width="9.109375" style="52"/>
    <col min="14593" max="14593" width="7.88671875" style="52" customWidth="1"/>
    <col min="14594" max="14594" width="46.6640625" style="52" customWidth="1"/>
    <col min="14595" max="14595" width="10" style="52" customWidth="1"/>
    <col min="14596" max="14596" width="11" style="52" customWidth="1"/>
    <col min="14597" max="14597" width="10.88671875" style="52" customWidth="1"/>
    <col min="14598" max="14598" width="16" style="52" customWidth="1"/>
    <col min="14599" max="14599" width="13.5546875" style="52" customWidth="1"/>
    <col min="14600" max="14600" width="12.88671875" style="52" customWidth="1"/>
    <col min="14601" max="14601" width="13.109375" style="52" bestFit="1" customWidth="1"/>
    <col min="14602" max="14607" width="9.109375" style="52"/>
    <col min="14608" max="14608" width="11.44140625" style="52" bestFit="1" customWidth="1"/>
    <col min="14609" max="14609" width="10.6640625" style="52" bestFit="1" customWidth="1"/>
    <col min="14610" max="14611" width="11.6640625" style="52" bestFit="1" customWidth="1"/>
    <col min="14612" max="14612" width="15.33203125" style="52" bestFit="1" customWidth="1"/>
    <col min="14613" max="14613" width="11.6640625" style="52" bestFit="1" customWidth="1"/>
    <col min="14614" max="14848" width="9.109375" style="52"/>
    <col min="14849" max="14849" width="7.88671875" style="52" customWidth="1"/>
    <col min="14850" max="14850" width="46.6640625" style="52" customWidth="1"/>
    <col min="14851" max="14851" width="10" style="52" customWidth="1"/>
    <col min="14852" max="14852" width="11" style="52" customWidth="1"/>
    <col min="14853" max="14853" width="10.88671875" style="52" customWidth="1"/>
    <col min="14854" max="14854" width="16" style="52" customWidth="1"/>
    <col min="14855" max="14855" width="13.5546875" style="52" customWidth="1"/>
    <col min="14856" max="14856" width="12.88671875" style="52" customWidth="1"/>
    <col min="14857" max="14857" width="13.109375" style="52" bestFit="1" customWidth="1"/>
    <col min="14858" max="14863" width="9.109375" style="52"/>
    <col min="14864" max="14864" width="11.44140625" style="52" bestFit="1" customWidth="1"/>
    <col min="14865" max="14865" width="10.6640625" style="52" bestFit="1" customWidth="1"/>
    <col min="14866" max="14867" width="11.6640625" style="52" bestFit="1" customWidth="1"/>
    <col min="14868" max="14868" width="15.33203125" style="52" bestFit="1" customWidth="1"/>
    <col min="14869" max="14869" width="11.6640625" style="52" bestFit="1" customWidth="1"/>
    <col min="14870" max="15104" width="9.109375" style="52"/>
    <col min="15105" max="15105" width="7.88671875" style="52" customWidth="1"/>
    <col min="15106" max="15106" width="46.6640625" style="52" customWidth="1"/>
    <col min="15107" max="15107" width="10" style="52" customWidth="1"/>
    <col min="15108" max="15108" width="11" style="52" customWidth="1"/>
    <col min="15109" max="15109" width="10.88671875" style="52" customWidth="1"/>
    <col min="15110" max="15110" width="16" style="52" customWidth="1"/>
    <col min="15111" max="15111" width="13.5546875" style="52" customWidth="1"/>
    <col min="15112" max="15112" width="12.88671875" style="52" customWidth="1"/>
    <col min="15113" max="15113" width="13.109375" style="52" bestFit="1" customWidth="1"/>
    <col min="15114" max="15119" width="9.109375" style="52"/>
    <col min="15120" max="15120" width="11.44140625" style="52" bestFit="1" customWidth="1"/>
    <col min="15121" max="15121" width="10.6640625" style="52" bestFit="1" customWidth="1"/>
    <col min="15122" max="15123" width="11.6640625" style="52" bestFit="1" customWidth="1"/>
    <col min="15124" max="15124" width="15.33203125" style="52" bestFit="1" customWidth="1"/>
    <col min="15125" max="15125" width="11.6640625" style="52" bestFit="1" customWidth="1"/>
    <col min="15126" max="15360" width="9.109375" style="52"/>
    <col min="15361" max="15361" width="7.88671875" style="52" customWidth="1"/>
    <col min="15362" max="15362" width="46.6640625" style="52" customWidth="1"/>
    <col min="15363" max="15363" width="10" style="52" customWidth="1"/>
    <col min="15364" max="15364" width="11" style="52" customWidth="1"/>
    <col min="15365" max="15365" width="10.88671875" style="52" customWidth="1"/>
    <col min="15366" max="15366" width="16" style="52" customWidth="1"/>
    <col min="15367" max="15367" width="13.5546875" style="52" customWidth="1"/>
    <col min="15368" max="15368" width="12.88671875" style="52" customWidth="1"/>
    <col min="15369" max="15369" width="13.109375" style="52" bestFit="1" customWidth="1"/>
    <col min="15370" max="15375" width="9.109375" style="52"/>
    <col min="15376" max="15376" width="11.44140625" style="52" bestFit="1" customWidth="1"/>
    <col min="15377" max="15377" width="10.6640625" style="52" bestFit="1" customWidth="1"/>
    <col min="15378" max="15379" width="11.6640625" style="52" bestFit="1" customWidth="1"/>
    <col min="15380" max="15380" width="15.33203125" style="52" bestFit="1" customWidth="1"/>
    <col min="15381" max="15381" width="11.6640625" style="52" bestFit="1" customWidth="1"/>
    <col min="15382" max="15616" width="9.109375" style="52"/>
    <col min="15617" max="15617" width="7.88671875" style="52" customWidth="1"/>
    <col min="15618" max="15618" width="46.6640625" style="52" customWidth="1"/>
    <col min="15619" max="15619" width="10" style="52" customWidth="1"/>
    <col min="15620" max="15620" width="11" style="52" customWidth="1"/>
    <col min="15621" max="15621" width="10.88671875" style="52" customWidth="1"/>
    <col min="15622" max="15622" width="16" style="52" customWidth="1"/>
    <col min="15623" max="15623" width="13.5546875" style="52" customWidth="1"/>
    <col min="15624" max="15624" width="12.88671875" style="52" customWidth="1"/>
    <col min="15625" max="15625" width="13.109375" style="52" bestFit="1" customWidth="1"/>
    <col min="15626" max="15631" width="9.109375" style="52"/>
    <col min="15632" max="15632" width="11.44140625" style="52" bestFit="1" customWidth="1"/>
    <col min="15633" max="15633" width="10.6640625" style="52" bestFit="1" customWidth="1"/>
    <col min="15634" max="15635" width="11.6640625" style="52" bestFit="1" customWidth="1"/>
    <col min="15636" max="15636" width="15.33203125" style="52" bestFit="1" customWidth="1"/>
    <col min="15637" max="15637" width="11.6640625" style="52" bestFit="1" customWidth="1"/>
    <col min="15638" max="15872" width="9.109375" style="52"/>
    <col min="15873" max="15873" width="7.88671875" style="52" customWidth="1"/>
    <col min="15874" max="15874" width="46.6640625" style="52" customWidth="1"/>
    <col min="15875" max="15875" width="10" style="52" customWidth="1"/>
    <col min="15876" max="15876" width="11" style="52" customWidth="1"/>
    <col min="15877" max="15877" width="10.88671875" style="52" customWidth="1"/>
    <col min="15878" max="15878" width="16" style="52" customWidth="1"/>
    <col min="15879" max="15879" width="13.5546875" style="52" customWidth="1"/>
    <col min="15880" max="15880" width="12.88671875" style="52" customWidth="1"/>
    <col min="15881" max="15881" width="13.109375" style="52" bestFit="1" customWidth="1"/>
    <col min="15882" max="15887" width="9.109375" style="52"/>
    <col min="15888" max="15888" width="11.44140625" style="52" bestFit="1" customWidth="1"/>
    <col min="15889" max="15889" width="10.6640625" style="52" bestFit="1" customWidth="1"/>
    <col min="15890" max="15891" width="11.6640625" style="52" bestFit="1" customWidth="1"/>
    <col min="15892" max="15892" width="15.33203125" style="52" bestFit="1" customWidth="1"/>
    <col min="15893" max="15893" width="11.6640625" style="52" bestFit="1" customWidth="1"/>
    <col min="15894" max="16128" width="9.109375" style="52"/>
    <col min="16129" max="16129" width="7.88671875" style="52" customWidth="1"/>
    <col min="16130" max="16130" width="46.6640625" style="52" customWidth="1"/>
    <col min="16131" max="16131" width="10" style="52" customWidth="1"/>
    <col min="16132" max="16132" width="11" style="52" customWidth="1"/>
    <col min="16133" max="16133" width="10.88671875" style="52" customWidth="1"/>
    <col min="16134" max="16134" width="16" style="52" customWidth="1"/>
    <col min="16135" max="16135" width="13.5546875" style="52" customWidth="1"/>
    <col min="16136" max="16136" width="12.88671875" style="52" customWidth="1"/>
    <col min="16137" max="16137" width="13.109375" style="52" bestFit="1" customWidth="1"/>
    <col min="16138" max="16143" width="9.109375" style="52"/>
    <col min="16144" max="16144" width="11.44140625" style="52" bestFit="1" customWidth="1"/>
    <col min="16145" max="16145" width="10.6640625" style="52" bestFit="1" customWidth="1"/>
    <col min="16146" max="16147" width="11.6640625" style="52" bestFit="1" customWidth="1"/>
    <col min="16148" max="16148" width="15.33203125" style="52" bestFit="1" customWidth="1"/>
    <col min="16149" max="16149" width="11.6640625" style="52" bestFit="1" customWidth="1"/>
    <col min="16150" max="16384" width="9.109375" style="52"/>
  </cols>
  <sheetData>
    <row r="1" spans="1:12" ht="45" customHeight="1" thickBot="1">
      <c r="A1" s="646" t="s">
        <v>156</v>
      </c>
      <c r="B1" s="647"/>
      <c r="C1" s="647"/>
      <c r="D1" s="647"/>
      <c r="E1" s="647"/>
      <c r="F1" s="648"/>
    </row>
    <row r="2" spans="1:12" ht="26.1" customHeight="1">
      <c r="A2" s="643" t="s">
        <v>157</v>
      </c>
      <c r="B2" s="644"/>
      <c r="C2" s="644"/>
      <c r="D2" s="644"/>
      <c r="E2" s="644"/>
      <c r="F2" s="645"/>
    </row>
    <row r="3" spans="1:12" s="53" customFormat="1" ht="20.25" customHeight="1">
      <c r="A3" s="613" t="s">
        <v>158</v>
      </c>
      <c r="B3" s="614" t="s">
        <v>174</v>
      </c>
      <c r="C3" s="614" t="s">
        <v>569</v>
      </c>
      <c r="D3" s="615" t="s">
        <v>237</v>
      </c>
      <c r="E3" s="616" t="s">
        <v>570</v>
      </c>
      <c r="F3" s="617" t="s">
        <v>238</v>
      </c>
      <c r="J3" s="54"/>
      <c r="K3" s="55"/>
      <c r="L3" s="56"/>
    </row>
    <row r="4" spans="1:12" s="53" customFormat="1" ht="20.25" customHeight="1">
      <c r="A4" s="613"/>
      <c r="B4" s="614"/>
      <c r="C4" s="614"/>
      <c r="D4" s="615"/>
      <c r="E4" s="616"/>
      <c r="F4" s="617"/>
      <c r="J4" s="54"/>
      <c r="K4" s="55"/>
      <c r="L4" s="56"/>
    </row>
    <row r="5" spans="1:12" ht="18.75" customHeight="1">
      <c r="A5" s="416" t="s">
        <v>159</v>
      </c>
      <c r="B5" s="628" t="s">
        <v>175</v>
      </c>
      <c r="C5" s="629"/>
      <c r="D5" s="629"/>
      <c r="E5" s="629"/>
      <c r="F5" s="630"/>
      <c r="J5" s="57"/>
    </row>
    <row r="6" spans="1:12" ht="17.25" customHeight="1">
      <c r="A6" s="416">
        <v>1</v>
      </c>
      <c r="B6" s="402" t="s">
        <v>176</v>
      </c>
      <c r="C6" s="398"/>
      <c r="D6" s="399"/>
      <c r="E6" s="400"/>
      <c r="F6" s="417"/>
      <c r="J6" s="57"/>
    </row>
    <row r="7" spans="1:12" ht="163.5" customHeight="1">
      <c r="A7" s="416"/>
      <c r="B7" s="403" t="s">
        <v>540</v>
      </c>
      <c r="C7" s="398"/>
      <c r="D7" s="399"/>
      <c r="E7" s="400"/>
      <c r="F7" s="417"/>
      <c r="J7" s="57"/>
    </row>
    <row r="8" spans="1:12" ht="17.25" customHeight="1">
      <c r="A8" s="416"/>
      <c r="B8" s="397" t="s">
        <v>177</v>
      </c>
      <c r="C8" s="398" t="s">
        <v>541</v>
      </c>
      <c r="D8" s="399">
        <v>24.5</v>
      </c>
      <c r="E8" s="400"/>
      <c r="F8" s="417">
        <f>E8*D8</f>
        <v>0</v>
      </c>
      <c r="J8" s="57"/>
    </row>
    <row r="9" spans="1:12" ht="17.25" customHeight="1">
      <c r="A9" s="416"/>
      <c r="B9" s="397" t="s">
        <v>178</v>
      </c>
      <c r="C9" s="398" t="s">
        <v>541</v>
      </c>
      <c r="D9" s="399">
        <v>29</v>
      </c>
      <c r="E9" s="400"/>
      <c r="F9" s="417">
        <f>E9*D9</f>
        <v>0</v>
      </c>
      <c r="J9" s="57"/>
    </row>
    <row r="10" spans="1:12" ht="17.25" customHeight="1">
      <c r="A10" s="416"/>
      <c r="B10" s="397" t="s">
        <v>179</v>
      </c>
      <c r="C10" s="398" t="s">
        <v>541</v>
      </c>
      <c r="D10" s="399">
        <v>4</v>
      </c>
      <c r="E10" s="400"/>
      <c r="F10" s="417">
        <f>E10*D10</f>
        <v>0</v>
      </c>
      <c r="J10" s="57"/>
    </row>
    <row r="11" spans="1:12" ht="17.25" customHeight="1">
      <c r="A11" s="416">
        <v>2</v>
      </c>
      <c r="B11" s="402" t="s">
        <v>180</v>
      </c>
      <c r="C11" s="398"/>
      <c r="D11" s="399"/>
      <c r="E11" s="400"/>
      <c r="F11" s="417"/>
      <c r="J11" s="57"/>
    </row>
    <row r="12" spans="1:12" ht="52.5" customHeight="1">
      <c r="A12" s="416"/>
      <c r="B12" s="397" t="s">
        <v>181</v>
      </c>
      <c r="C12" s="398"/>
      <c r="D12" s="399"/>
      <c r="E12" s="400"/>
      <c r="F12" s="417"/>
      <c r="J12" s="57"/>
    </row>
    <row r="13" spans="1:12" ht="18.75" customHeight="1">
      <c r="A13" s="416"/>
      <c r="B13" s="397" t="s">
        <v>182</v>
      </c>
      <c r="C13" s="398" t="s">
        <v>13</v>
      </c>
      <c r="D13" s="399">
        <v>2</v>
      </c>
      <c r="E13" s="400"/>
      <c r="F13" s="417">
        <f>E13*D13</f>
        <v>0</v>
      </c>
      <c r="J13" s="57"/>
    </row>
    <row r="14" spans="1:12" ht="17.25" customHeight="1">
      <c r="A14" s="416"/>
      <c r="B14" s="397" t="s">
        <v>183</v>
      </c>
      <c r="C14" s="398" t="s">
        <v>13</v>
      </c>
      <c r="D14" s="399">
        <v>4</v>
      </c>
      <c r="E14" s="400"/>
      <c r="F14" s="417">
        <f>E14*D14</f>
        <v>0</v>
      </c>
      <c r="J14" s="57"/>
    </row>
    <row r="15" spans="1:12" ht="17.25" customHeight="1">
      <c r="A15" s="416">
        <v>3</v>
      </c>
      <c r="B15" s="402" t="s">
        <v>184</v>
      </c>
      <c r="C15" s="398"/>
      <c r="D15" s="399"/>
      <c r="E15" s="400"/>
      <c r="F15" s="417"/>
      <c r="J15" s="57"/>
    </row>
    <row r="16" spans="1:12" ht="84.75" customHeight="1">
      <c r="A16" s="416"/>
      <c r="B16" s="404" t="s">
        <v>185</v>
      </c>
      <c r="C16" s="398"/>
      <c r="D16" s="399"/>
      <c r="E16" s="400"/>
      <c r="F16" s="417"/>
      <c r="J16" s="57"/>
    </row>
    <row r="17" spans="1:10" ht="17.25" customHeight="1">
      <c r="A17" s="416"/>
      <c r="B17" s="397" t="s">
        <v>186</v>
      </c>
      <c r="C17" s="398" t="s">
        <v>30</v>
      </c>
      <c r="D17" s="399">
        <v>24.5</v>
      </c>
      <c r="E17" s="400"/>
      <c r="F17" s="417">
        <f>D17*E17</f>
        <v>0</v>
      </c>
      <c r="J17" s="57"/>
    </row>
    <row r="18" spans="1:10" ht="17.25" customHeight="1">
      <c r="A18" s="416"/>
      <c r="B18" s="397" t="s">
        <v>187</v>
      </c>
      <c r="C18" s="398" t="s">
        <v>30</v>
      </c>
      <c r="D18" s="399">
        <v>29</v>
      </c>
      <c r="E18" s="400"/>
      <c r="F18" s="417">
        <f>D18*E18</f>
        <v>0</v>
      </c>
      <c r="J18" s="57"/>
    </row>
    <row r="19" spans="1:10" ht="17.25" customHeight="1" thickBot="1">
      <c r="A19" s="422"/>
      <c r="B19" s="423" t="s">
        <v>188</v>
      </c>
      <c r="C19" s="424" t="s">
        <v>30</v>
      </c>
      <c r="D19" s="425">
        <v>4</v>
      </c>
      <c r="E19" s="426"/>
      <c r="F19" s="427">
        <f>D19*E19</f>
        <v>0</v>
      </c>
      <c r="J19" s="57"/>
    </row>
    <row r="20" spans="1:10" ht="17.25" customHeight="1" thickBot="1">
      <c r="A20" s="649" t="s">
        <v>160</v>
      </c>
      <c r="B20" s="650"/>
      <c r="C20" s="650"/>
      <c r="D20" s="650"/>
      <c r="E20" s="650"/>
      <c r="F20" s="429">
        <f>SUM(F6:F19)</f>
        <v>0</v>
      </c>
      <c r="J20" s="57"/>
    </row>
    <row r="21" spans="1:10" ht="17.25" customHeight="1">
      <c r="A21" s="416" t="s">
        <v>161</v>
      </c>
      <c r="B21" s="631" t="s">
        <v>189</v>
      </c>
      <c r="C21" s="632"/>
      <c r="D21" s="632"/>
      <c r="E21" s="632"/>
      <c r="F21" s="633"/>
      <c r="J21" s="57"/>
    </row>
    <row r="22" spans="1:10" ht="17.25" customHeight="1">
      <c r="A22" s="416">
        <v>1</v>
      </c>
      <c r="B22" s="402" t="s">
        <v>190</v>
      </c>
      <c r="C22" s="398"/>
      <c r="D22" s="399"/>
      <c r="E22" s="400"/>
      <c r="F22" s="417"/>
      <c r="J22" s="57"/>
    </row>
    <row r="23" spans="1:10" ht="163.5" customHeight="1">
      <c r="A23" s="416"/>
      <c r="B23" s="403" t="s">
        <v>191</v>
      </c>
      <c r="C23" s="398"/>
      <c r="D23" s="399"/>
      <c r="E23" s="400"/>
      <c r="F23" s="417"/>
      <c r="J23" s="57"/>
    </row>
    <row r="24" spans="1:10" ht="17.25" customHeight="1">
      <c r="A24" s="416"/>
      <c r="B24" s="405"/>
      <c r="C24" s="398" t="s">
        <v>30</v>
      </c>
      <c r="D24" s="399">
        <f>SUM(D17:D19)</f>
        <v>57.5</v>
      </c>
      <c r="E24" s="401"/>
      <c r="F24" s="418">
        <f>D24*E24</f>
        <v>0</v>
      </c>
      <c r="J24" s="57"/>
    </row>
    <row r="25" spans="1:10" ht="17.25" customHeight="1">
      <c r="A25" s="416">
        <v>2</v>
      </c>
      <c r="B25" s="407" t="s">
        <v>192</v>
      </c>
      <c r="C25" s="398"/>
      <c r="D25" s="399"/>
      <c r="E25" s="401"/>
      <c r="F25" s="418"/>
      <c r="J25" s="57"/>
    </row>
    <row r="26" spans="1:10" ht="201" customHeight="1">
      <c r="A26" s="416"/>
      <c r="B26" s="405" t="s">
        <v>193</v>
      </c>
      <c r="C26" s="398"/>
      <c r="D26" s="399"/>
      <c r="E26" s="401"/>
      <c r="F26" s="418"/>
      <c r="J26" s="57"/>
    </row>
    <row r="27" spans="1:10" ht="17.25" customHeight="1">
      <c r="A27" s="416"/>
      <c r="B27" s="405"/>
      <c r="C27" s="398" t="s">
        <v>30</v>
      </c>
      <c r="D27" s="399">
        <f>D24</f>
        <v>57.5</v>
      </c>
      <c r="E27" s="401"/>
      <c r="F27" s="418">
        <f>D27*E27</f>
        <v>0</v>
      </c>
      <c r="J27" s="57"/>
    </row>
    <row r="28" spans="1:10" ht="17.25" customHeight="1">
      <c r="A28" s="416">
        <v>3</v>
      </c>
      <c r="B28" s="407" t="s">
        <v>194</v>
      </c>
      <c r="C28" s="398"/>
      <c r="D28" s="399"/>
      <c r="E28" s="401"/>
      <c r="F28" s="418"/>
      <c r="J28" s="57"/>
    </row>
    <row r="29" spans="1:10" ht="65.25" customHeight="1">
      <c r="A29" s="416"/>
      <c r="B29" s="405" t="s">
        <v>195</v>
      </c>
      <c r="C29" s="398"/>
      <c r="D29" s="399"/>
      <c r="E29" s="401"/>
      <c r="F29" s="418"/>
      <c r="J29" s="57"/>
    </row>
    <row r="30" spans="1:10" ht="17.25" customHeight="1">
      <c r="A30" s="416"/>
      <c r="B30" s="405"/>
      <c r="C30" s="398" t="s">
        <v>236</v>
      </c>
      <c r="D30" s="399">
        <v>1</v>
      </c>
      <c r="E30" s="401"/>
      <c r="F30" s="418">
        <f>D30*E30</f>
        <v>0</v>
      </c>
      <c r="J30" s="57"/>
    </row>
    <row r="31" spans="1:10" ht="17.25" customHeight="1">
      <c r="A31" s="416">
        <v>4</v>
      </c>
      <c r="B31" s="407" t="s">
        <v>196</v>
      </c>
      <c r="C31" s="398"/>
      <c r="D31" s="399"/>
      <c r="E31" s="401"/>
      <c r="F31" s="418"/>
      <c r="J31" s="57"/>
    </row>
    <row r="32" spans="1:10" ht="35.25" customHeight="1">
      <c r="A32" s="416"/>
      <c r="B32" s="405" t="s">
        <v>197</v>
      </c>
      <c r="C32" s="398"/>
      <c r="D32" s="406"/>
      <c r="E32" s="401"/>
      <c r="F32" s="418"/>
      <c r="J32" s="57"/>
    </row>
    <row r="33" spans="1:10" ht="17.25" customHeight="1" thickBot="1">
      <c r="A33" s="422"/>
      <c r="B33" s="430"/>
      <c r="C33" s="424" t="s">
        <v>236</v>
      </c>
      <c r="D33" s="425">
        <v>1</v>
      </c>
      <c r="E33" s="431"/>
      <c r="F33" s="432">
        <f>D33*E33</f>
        <v>0</v>
      </c>
      <c r="J33" s="57"/>
    </row>
    <row r="34" spans="1:10" ht="17.25" customHeight="1" thickBot="1">
      <c r="A34" s="649" t="s">
        <v>162</v>
      </c>
      <c r="B34" s="650"/>
      <c r="C34" s="650"/>
      <c r="D34" s="650"/>
      <c r="E34" s="650"/>
      <c r="F34" s="429">
        <f>SUM(F24:F33)</f>
        <v>0</v>
      </c>
      <c r="J34" s="57"/>
    </row>
    <row r="35" spans="1:10" ht="17.25" customHeight="1" thickBot="1">
      <c r="A35" s="641" t="s">
        <v>163</v>
      </c>
      <c r="B35" s="642"/>
      <c r="C35" s="642"/>
      <c r="D35" s="642"/>
      <c r="E35" s="642"/>
      <c r="F35" s="433">
        <f>F34+F20</f>
        <v>0</v>
      </c>
      <c r="J35" s="57"/>
    </row>
    <row r="36" spans="1:10" ht="17.25" customHeight="1">
      <c r="A36" s="625" t="s">
        <v>164</v>
      </c>
      <c r="B36" s="626"/>
      <c r="C36" s="626"/>
      <c r="D36" s="626"/>
      <c r="E36" s="626"/>
      <c r="F36" s="627"/>
      <c r="J36" s="57"/>
    </row>
    <row r="37" spans="1:10" ht="20.25" customHeight="1">
      <c r="A37" s="613" t="s">
        <v>158</v>
      </c>
      <c r="B37" s="614" t="s">
        <v>174</v>
      </c>
      <c r="C37" s="614" t="s">
        <v>569</v>
      </c>
      <c r="D37" s="615" t="s">
        <v>237</v>
      </c>
      <c r="E37" s="616" t="s">
        <v>570</v>
      </c>
      <c r="F37" s="617" t="s">
        <v>238</v>
      </c>
      <c r="J37" s="57"/>
    </row>
    <row r="38" spans="1:10" ht="20.25" customHeight="1">
      <c r="A38" s="613"/>
      <c r="B38" s="614"/>
      <c r="C38" s="614"/>
      <c r="D38" s="615"/>
      <c r="E38" s="616"/>
      <c r="F38" s="617"/>
      <c r="J38" s="57"/>
    </row>
    <row r="39" spans="1:10" ht="17.25" customHeight="1">
      <c r="A39" s="416" t="s">
        <v>159</v>
      </c>
      <c r="B39" s="628" t="s">
        <v>175</v>
      </c>
      <c r="C39" s="629"/>
      <c r="D39" s="629"/>
      <c r="E39" s="629"/>
      <c r="F39" s="630"/>
      <c r="J39" s="57"/>
    </row>
    <row r="40" spans="1:10" ht="17.25" customHeight="1">
      <c r="A40" s="416">
        <v>1</v>
      </c>
      <c r="B40" s="402" t="s">
        <v>198</v>
      </c>
      <c r="C40" s="398"/>
      <c r="D40" s="399"/>
      <c r="E40" s="400"/>
      <c r="F40" s="417"/>
      <c r="J40" s="57"/>
    </row>
    <row r="41" spans="1:10" ht="172.5" customHeight="1">
      <c r="A41" s="416"/>
      <c r="B41" s="403" t="s">
        <v>545</v>
      </c>
      <c r="C41" s="398"/>
      <c r="D41" s="399"/>
      <c r="E41" s="400"/>
      <c r="F41" s="417"/>
      <c r="J41" s="57"/>
    </row>
    <row r="42" spans="1:10" ht="17.25" customHeight="1">
      <c r="A42" s="416"/>
      <c r="B42" s="397" t="s">
        <v>199</v>
      </c>
      <c r="C42" s="398" t="s">
        <v>541</v>
      </c>
      <c r="D42" s="399">
        <v>8</v>
      </c>
      <c r="E42" s="400"/>
      <c r="F42" s="417">
        <f>E42*D42</f>
        <v>0</v>
      </c>
      <c r="J42" s="57"/>
    </row>
    <row r="43" spans="1:10" ht="17.25" customHeight="1">
      <c r="A43" s="416"/>
      <c r="B43" s="397" t="s">
        <v>200</v>
      </c>
      <c r="C43" s="398" t="s">
        <v>541</v>
      </c>
      <c r="D43" s="399">
        <v>20</v>
      </c>
      <c r="E43" s="400"/>
      <c r="F43" s="417">
        <f>E43*D43</f>
        <v>0</v>
      </c>
      <c r="J43" s="57"/>
    </row>
    <row r="44" spans="1:10" ht="17.25" customHeight="1">
      <c r="A44" s="416"/>
      <c r="B44" s="397" t="s">
        <v>201</v>
      </c>
      <c r="C44" s="398" t="s">
        <v>541</v>
      </c>
      <c r="D44" s="399">
        <v>4</v>
      </c>
      <c r="E44" s="400"/>
      <c r="F44" s="417">
        <f>E44*D44</f>
        <v>0</v>
      </c>
      <c r="J44" s="57"/>
    </row>
    <row r="45" spans="1:10" ht="17.25" customHeight="1">
      <c r="A45" s="416">
        <v>2</v>
      </c>
      <c r="B45" s="407" t="s">
        <v>202</v>
      </c>
      <c r="C45" s="398"/>
      <c r="D45" s="399"/>
      <c r="E45" s="401"/>
      <c r="F45" s="418"/>
      <c r="J45" s="57"/>
    </row>
    <row r="46" spans="1:10" ht="99.75" customHeight="1">
      <c r="A46" s="416"/>
      <c r="B46" s="405" t="s">
        <v>203</v>
      </c>
      <c r="C46" s="398"/>
      <c r="D46" s="399"/>
      <c r="E46" s="401"/>
      <c r="F46" s="418"/>
      <c r="J46" s="57"/>
    </row>
    <row r="47" spans="1:10" ht="17.25" customHeight="1" thickBot="1">
      <c r="A47" s="422"/>
      <c r="B47" s="434"/>
      <c r="C47" s="424" t="s">
        <v>13</v>
      </c>
      <c r="D47" s="425">
        <v>1</v>
      </c>
      <c r="E47" s="431"/>
      <c r="F47" s="427">
        <f>E47*D47</f>
        <v>0</v>
      </c>
      <c r="J47" s="57"/>
    </row>
    <row r="48" spans="1:10" ht="17.25" customHeight="1" thickBot="1">
      <c r="A48" s="606" t="s">
        <v>160</v>
      </c>
      <c r="B48" s="607"/>
      <c r="C48" s="607"/>
      <c r="D48" s="607"/>
      <c r="E48" s="607"/>
      <c r="F48" s="435">
        <f>SUM(F42:F47)</f>
        <v>0</v>
      </c>
      <c r="J48" s="57"/>
    </row>
    <row r="49" spans="1:21" ht="17.25" customHeight="1">
      <c r="A49" s="428" t="s">
        <v>161</v>
      </c>
      <c r="B49" s="631" t="s">
        <v>189</v>
      </c>
      <c r="C49" s="632"/>
      <c r="D49" s="632"/>
      <c r="E49" s="632"/>
      <c r="F49" s="633"/>
      <c r="J49" s="57"/>
    </row>
    <row r="50" spans="1:21" ht="17.25" customHeight="1">
      <c r="A50" s="416">
        <v>1</v>
      </c>
      <c r="B50" s="408" t="s">
        <v>204</v>
      </c>
      <c r="C50" s="398"/>
      <c r="D50" s="406"/>
      <c r="E50" s="401"/>
      <c r="F50" s="418"/>
      <c r="J50" s="57"/>
    </row>
    <row r="51" spans="1:21" ht="180" customHeight="1">
      <c r="A51" s="416"/>
      <c r="B51" s="397" t="s">
        <v>205</v>
      </c>
      <c r="C51" s="398"/>
      <c r="D51" s="406"/>
      <c r="E51" s="401"/>
      <c r="F51" s="418"/>
      <c r="J51" s="57"/>
    </row>
    <row r="52" spans="1:21" ht="18.75" customHeight="1">
      <c r="A52" s="416"/>
      <c r="B52" s="397"/>
      <c r="C52" s="398" t="s">
        <v>30</v>
      </c>
      <c r="D52" s="399">
        <f>SUM(D42:D44)</f>
        <v>32</v>
      </c>
      <c r="E52" s="400"/>
      <c r="F52" s="417">
        <f>D52*E52</f>
        <v>0</v>
      </c>
      <c r="J52" s="57"/>
    </row>
    <row r="53" spans="1:21" ht="18.75" customHeight="1">
      <c r="A53" s="416">
        <v>2</v>
      </c>
      <c r="B53" s="407" t="s">
        <v>206</v>
      </c>
      <c r="C53" s="398"/>
      <c r="D53" s="399"/>
      <c r="E53" s="401"/>
      <c r="F53" s="418"/>
      <c r="J53" s="57"/>
    </row>
    <row r="54" spans="1:21" ht="33.75" customHeight="1">
      <c r="A54" s="416"/>
      <c r="B54" s="405" t="s">
        <v>207</v>
      </c>
      <c r="C54" s="398"/>
      <c r="D54" s="399"/>
      <c r="E54" s="401"/>
      <c r="F54" s="418"/>
      <c r="J54" s="57"/>
    </row>
    <row r="55" spans="1:21" ht="18.75" customHeight="1">
      <c r="A55" s="416"/>
      <c r="B55" s="405"/>
      <c r="C55" s="398" t="s">
        <v>236</v>
      </c>
      <c r="D55" s="399">
        <v>1</v>
      </c>
      <c r="E55" s="401"/>
      <c r="F55" s="418">
        <f>D55*E55</f>
        <v>0</v>
      </c>
      <c r="J55" s="57"/>
    </row>
    <row r="56" spans="1:21" ht="18.75" customHeight="1">
      <c r="A56" s="416">
        <v>3</v>
      </c>
      <c r="B56" s="407" t="s">
        <v>208</v>
      </c>
      <c r="C56" s="398"/>
      <c r="D56" s="399"/>
      <c r="E56" s="401"/>
      <c r="F56" s="418"/>
      <c r="J56" s="57"/>
    </row>
    <row r="57" spans="1:21" ht="51.75" customHeight="1">
      <c r="A57" s="416"/>
      <c r="B57" s="405" t="s">
        <v>209</v>
      </c>
      <c r="C57" s="398"/>
      <c r="D57" s="406"/>
      <c r="E57" s="401"/>
      <c r="F57" s="418"/>
      <c r="J57" s="57"/>
    </row>
    <row r="58" spans="1:21" ht="18.75" customHeight="1" thickBot="1">
      <c r="A58" s="422"/>
      <c r="B58" s="430"/>
      <c r="C58" s="424" t="s">
        <v>236</v>
      </c>
      <c r="D58" s="425">
        <v>1</v>
      </c>
      <c r="E58" s="431"/>
      <c r="F58" s="432">
        <f>D58*E58</f>
        <v>0</v>
      </c>
      <c r="J58" s="57"/>
    </row>
    <row r="59" spans="1:21" ht="17.25" customHeight="1" thickBot="1">
      <c r="A59" s="634" t="s">
        <v>162</v>
      </c>
      <c r="B59" s="635"/>
      <c r="C59" s="635"/>
      <c r="D59" s="635"/>
      <c r="E59" s="636"/>
      <c r="F59" s="437">
        <f>SUM(F49:F58)</f>
        <v>0</v>
      </c>
      <c r="J59" s="57"/>
    </row>
    <row r="60" spans="1:21" ht="18.75" customHeight="1" thickBot="1">
      <c r="A60" s="608" t="s">
        <v>165</v>
      </c>
      <c r="B60" s="609"/>
      <c r="C60" s="609"/>
      <c r="D60" s="609"/>
      <c r="E60" s="609"/>
      <c r="F60" s="436">
        <f>F59+F48</f>
        <v>0</v>
      </c>
      <c r="J60" s="57"/>
    </row>
    <row r="61" spans="1:21" s="53" customFormat="1" ht="23.25" customHeight="1">
      <c r="A61" s="610" t="s">
        <v>166</v>
      </c>
      <c r="B61" s="611"/>
      <c r="C61" s="611"/>
      <c r="D61" s="611"/>
      <c r="E61" s="611"/>
      <c r="F61" s="612"/>
      <c r="J61" s="54"/>
      <c r="K61" s="55"/>
      <c r="L61" s="56"/>
    </row>
    <row r="62" spans="1:21" s="53" customFormat="1" ht="20.25" customHeight="1">
      <c r="A62" s="613" t="s">
        <v>158</v>
      </c>
      <c r="B62" s="614" t="s">
        <v>174</v>
      </c>
      <c r="C62" s="614" t="s">
        <v>569</v>
      </c>
      <c r="D62" s="615" t="s">
        <v>237</v>
      </c>
      <c r="E62" s="616" t="s">
        <v>570</v>
      </c>
      <c r="F62" s="617" t="s">
        <v>238</v>
      </c>
      <c r="J62" s="54"/>
      <c r="K62" s="55"/>
      <c r="L62" s="56"/>
    </row>
    <row r="63" spans="1:21" ht="20.25" customHeight="1">
      <c r="A63" s="613"/>
      <c r="B63" s="614"/>
      <c r="C63" s="614"/>
      <c r="D63" s="615"/>
      <c r="E63" s="616"/>
      <c r="F63" s="617"/>
      <c r="J63" s="57"/>
      <c r="R63" s="58"/>
      <c r="S63" s="58"/>
      <c r="T63" s="58"/>
      <c r="U63" s="58"/>
    </row>
    <row r="64" spans="1:21" ht="17.25" customHeight="1">
      <c r="A64" s="419" t="s">
        <v>159</v>
      </c>
      <c r="B64" s="588" t="s">
        <v>210</v>
      </c>
      <c r="C64" s="589"/>
      <c r="D64" s="589"/>
      <c r="E64" s="589"/>
      <c r="F64" s="637"/>
      <c r="J64" s="57"/>
      <c r="R64" s="58"/>
      <c r="S64" s="58"/>
      <c r="T64" s="58"/>
      <c r="U64" s="58"/>
    </row>
    <row r="65" spans="1:10" ht="17.25" customHeight="1">
      <c r="A65" s="416">
        <v>1</v>
      </c>
      <c r="B65" s="402" t="s">
        <v>211</v>
      </c>
      <c r="C65" s="409"/>
      <c r="D65" s="409"/>
      <c r="E65" s="410"/>
      <c r="F65" s="420"/>
      <c r="J65" s="57"/>
    </row>
    <row r="66" spans="1:10" ht="54" customHeight="1">
      <c r="A66" s="416"/>
      <c r="B66" s="411" t="s">
        <v>212</v>
      </c>
      <c r="C66" s="409"/>
      <c r="D66" s="409"/>
      <c r="E66" s="410"/>
      <c r="F66" s="420"/>
      <c r="J66" s="57"/>
    </row>
    <row r="67" spans="1:10" ht="17.25" customHeight="1">
      <c r="A67" s="416"/>
      <c r="B67" s="411"/>
      <c r="C67" s="398" t="s">
        <v>236</v>
      </c>
      <c r="D67" s="399">
        <v>1</v>
      </c>
      <c r="E67" s="401"/>
      <c r="F67" s="418">
        <f>D67*E67</f>
        <v>0</v>
      </c>
      <c r="J67" s="57"/>
    </row>
    <row r="68" spans="1:10" ht="17.25" customHeight="1">
      <c r="A68" s="416">
        <v>2</v>
      </c>
      <c r="B68" s="402" t="s">
        <v>213</v>
      </c>
      <c r="C68" s="409"/>
      <c r="D68" s="409"/>
      <c r="E68" s="410"/>
      <c r="F68" s="420"/>
      <c r="J68" s="57"/>
    </row>
    <row r="69" spans="1:10" ht="132" customHeight="1">
      <c r="A69" s="416"/>
      <c r="B69" s="411" t="s">
        <v>214</v>
      </c>
      <c r="C69" s="409"/>
      <c r="D69" s="409"/>
      <c r="E69" s="410"/>
      <c r="F69" s="420"/>
      <c r="J69" s="57"/>
    </row>
    <row r="70" spans="1:10" ht="17.25" customHeight="1">
      <c r="A70" s="416"/>
      <c r="B70" s="412" t="s">
        <v>215</v>
      </c>
      <c r="C70" s="398" t="s">
        <v>13</v>
      </c>
      <c r="D70" s="413">
        <v>9</v>
      </c>
      <c r="E70" s="400"/>
      <c r="F70" s="417">
        <f>D70*E70</f>
        <v>0</v>
      </c>
      <c r="J70" s="57"/>
    </row>
    <row r="71" spans="1:10" s="59" customFormat="1" ht="17.25" customHeight="1">
      <c r="A71" s="416"/>
      <c r="B71" s="412" t="s">
        <v>542</v>
      </c>
      <c r="C71" s="398" t="s">
        <v>13</v>
      </c>
      <c r="D71" s="413">
        <v>9</v>
      </c>
      <c r="E71" s="400"/>
      <c r="F71" s="417">
        <f>E71*D71</f>
        <v>0</v>
      </c>
    </row>
    <row r="72" spans="1:10" s="59" customFormat="1" ht="17.25" customHeight="1">
      <c r="A72" s="416"/>
      <c r="B72" s="412" t="s">
        <v>216</v>
      </c>
      <c r="C72" s="398" t="s">
        <v>13</v>
      </c>
      <c r="D72" s="413">
        <v>9</v>
      </c>
      <c r="E72" s="400"/>
      <c r="F72" s="417">
        <f>E72*D72</f>
        <v>0</v>
      </c>
    </row>
    <row r="73" spans="1:10" s="59" customFormat="1" ht="17.25" customHeight="1">
      <c r="A73" s="416"/>
      <c r="B73" s="412" t="s">
        <v>217</v>
      </c>
      <c r="C73" s="398" t="s">
        <v>13</v>
      </c>
      <c r="D73" s="413">
        <v>9</v>
      </c>
      <c r="E73" s="400"/>
      <c r="F73" s="417">
        <f>E73*D73</f>
        <v>0</v>
      </c>
    </row>
    <row r="74" spans="1:10" s="59" customFormat="1" ht="17.25" customHeight="1">
      <c r="A74" s="416"/>
      <c r="B74" s="412" t="s">
        <v>218</v>
      </c>
      <c r="C74" s="398" t="s">
        <v>13</v>
      </c>
      <c r="D74" s="413">
        <v>9</v>
      </c>
      <c r="E74" s="400"/>
      <c r="F74" s="417">
        <f>E74*D74</f>
        <v>0</v>
      </c>
    </row>
    <row r="75" spans="1:10" s="59" customFormat="1" ht="17.25" customHeight="1">
      <c r="A75" s="416">
        <v>3</v>
      </c>
      <c r="B75" s="402" t="s">
        <v>219</v>
      </c>
      <c r="C75" s="398"/>
      <c r="D75" s="413"/>
      <c r="E75" s="400"/>
      <c r="F75" s="418"/>
    </row>
    <row r="76" spans="1:10" s="59" customFormat="1" ht="116.25" customHeight="1">
      <c r="A76" s="421"/>
      <c r="B76" s="411" t="s">
        <v>220</v>
      </c>
      <c r="C76" s="398"/>
      <c r="D76" s="413"/>
      <c r="E76" s="400"/>
      <c r="F76" s="418"/>
    </row>
    <row r="77" spans="1:10" s="59" customFormat="1" ht="17.25" customHeight="1">
      <c r="A77" s="421"/>
      <c r="B77" s="412" t="s">
        <v>543</v>
      </c>
      <c r="C77" s="398" t="s">
        <v>13</v>
      </c>
      <c r="D77" s="413">
        <v>2</v>
      </c>
      <c r="E77" s="400"/>
      <c r="F77" s="417">
        <f>E77*D77</f>
        <v>0</v>
      </c>
    </row>
    <row r="78" spans="1:10" s="59" customFormat="1" ht="17.25" customHeight="1">
      <c r="A78" s="421"/>
      <c r="B78" s="412" t="s">
        <v>221</v>
      </c>
      <c r="C78" s="398" t="s">
        <v>13</v>
      </c>
      <c r="D78" s="413">
        <v>2</v>
      </c>
      <c r="E78" s="400"/>
      <c r="F78" s="417">
        <f>E78*D78</f>
        <v>0</v>
      </c>
    </row>
    <row r="79" spans="1:10" s="59" customFormat="1" ht="17.25" customHeight="1">
      <c r="A79" s="421"/>
      <c r="B79" s="412" t="s">
        <v>222</v>
      </c>
      <c r="C79" s="398" t="s">
        <v>13</v>
      </c>
      <c r="D79" s="413">
        <v>2</v>
      </c>
      <c r="E79" s="400"/>
      <c r="F79" s="417">
        <f>E79*D79</f>
        <v>0</v>
      </c>
    </row>
    <row r="80" spans="1:10" s="59" customFormat="1" ht="17.25" customHeight="1">
      <c r="A80" s="421"/>
      <c r="B80" s="412" t="s">
        <v>223</v>
      </c>
      <c r="C80" s="398" t="s">
        <v>13</v>
      </c>
      <c r="D80" s="413">
        <v>2</v>
      </c>
      <c r="E80" s="400"/>
      <c r="F80" s="417">
        <f>E80*D80</f>
        <v>0</v>
      </c>
    </row>
    <row r="81" spans="1:10" ht="17.25" customHeight="1">
      <c r="A81" s="416">
        <v>4</v>
      </c>
      <c r="B81" s="402" t="s">
        <v>224</v>
      </c>
      <c r="C81" s="398"/>
      <c r="D81" s="413"/>
      <c r="E81" s="400"/>
      <c r="F81" s="417"/>
      <c r="J81" s="57"/>
    </row>
    <row r="82" spans="1:10" ht="38.25" customHeight="1">
      <c r="A82" s="416"/>
      <c r="B82" s="403" t="s">
        <v>225</v>
      </c>
      <c r="C82" s="398"/>
      <c r="D82" s="413"/>
      <c r="E82" s="400"/>
      <c r="F82" s="417"/>
      <c r="J82" s="57"/>
    </row>
    <row r="83" spans="1:10" ht="17.25" customHeight="1">
      <c r="A83" s="416"/>
      <c r="B83" s="403" t="s">
        <v>226</v>
      </c>
      <c r="C83" s="398" t="s">
        <v>13</v>
      </c>
      <c r="D83" s="413">
        <v>1</v>
      </c>
      <c r="E83" s="400"/>
      <c r="F83" s="417">
        <f>E83*D83</f>
        <v>0</v>
      </c>
      <c r="J83" s="57"/>
    </row>
    <row r="84" spans="1:10" ht="17.25" customHeight="1">
      <c r="A84" s="416"/>
      <c r="B84" s="412" t="s">
        <v>227</v>
      </c>
      <c r="C84" s="398" t="s">
        <v>13</v>
      </c>
      <c r="D84" s="413">
        <v>1</v>
      </c>
      <c r="E84" s="400"/>
      <c r="F84" s="417">
        <f>E84*D84</f>
        <v>0</v>
      </c>
      <c r="J84" s="57"/>
    </row>
    <row r="85" spans="1:10" ht="17.25" customHeight="1">
      <c r="A85" s="416">
        <v>5</v>
      </c>
      <c r="B85" s="402" t="s">
        <v>228</v>
      </c>
      <c r="C85" s="406"/>
      <c r="D85" s="413"/>
      <c r="E85" s="401"/>
      <c r="F85" s="417"/>
      <c r="J85" s="57"/>
    </row>
    <row r="86" spans="1:10" ht="102" customHeight="1">
      <c r="A86" s="416"/>
      <c r="B86" s="414" t="s">
        <v>229</v>
      </c>
      <c r="C86" s="406"/>
      <c r="D86" s="413"/>
      <c r="E86" s="401"/>
      <c r="F86" s="417"/>
      <c r="J86" s="57"/>
    </row>
    <row r="87" spans="1:10" ht="17.25" customHeight="1">
      <c r="A87" s="416"/>
      <c r="B87" s="405" t="s">
        <v>544</v>
      </c>
      <c r="C87" s="398" t="s">
        <v>13</v>
      </c>
      <c r="D87" s="413">
        <v>1</v>
      </c>
      <c r="E87" s="401"/>
      <c r="F87" s="418">
        <f>E87*D87</f>
        <v>0</v>
      </c>
      <c r="J87" s="57"/>
    </row>
    <row r="88" spans="1:10" ht="17.25" customHeight="1">
      <c r="A88" s="416">
        <v>6</v>
      </c>
      <c r="B88" s="402" t="s">
        <v>230</v>
      </c>
      <c r="C88" s="398"/>
      <c r="D88" s="399"/>
      <c r="E88" s="400"/>
      <c r="F88" s="417"/>
      <c r="J88" s="57"/>
    </row>
    <row r="89" spans="1:10" ht="53.25" customHeight="1">
      <c r="A89" s="416"/>
      <c r="B89" s="404" t="s">
        <v>231</v>
      </c>
      <c r="C89" s="398"/>
      <c r="D89" s="399"/>
      <c r="E89" s="400"/>
      <c r="F89" s="417"/>
      <c r="J89" s="57"/>
    </row>
    <row r="90" spans="1:10" ht="17.25" customHeight="1" thickBot="1">
      <c r="A90" s="422"/>
      <c r="B90" s="438"/>
      <c r="C90" s="424" t="s">
        <v>13</v>
      </c>
      <c r="D90" s="439">
        <v>15</v>
      </c>
      <c r="E90" s="426"/>
      <c r="F90" s="427">
        <f>E90*D90</f>
        <v>0</v>
      </c>
      <c r="J90" s="57"/>
    </row>
    <row r="91" spans="1:10" ht="17.25" customHeight="1" thickBot="1">
      <c r="A91" s="618" t="s">
        <v>167</v>
      </c>
      <c r="B91" s="619"/>
      <c r="C91" s="619"/>
      <c r="D91" s="619"/>
      <c r="E91" s="619"/>
      <c r="F91" s="440">
        <f>SUM(F66:F90)</f>
        <v>0</v>
      </c>
      <c r="J91" s="57"/>
    </row>
    <row r="92" spans="1:10" ht="20.100000000000001" customHeight="1" thickBot="1">
      <c r="A92" s="620"/>
      <c r="B92" s="621"/>
      <c r="C92" s="621"/>
      <c r="D92" s="621"/>
      <c r="E92" s="621"/>
      <c r="F92" s="621"/>
      <c r="J92" s="57"/>
    </row>
    <row r="93" spans="1:10" ht="18" customHeight="1" thickBot="1">
      <c r="A93" s="622" t="s">
        <v>168</v>
      </c>
      <c r="B93" s="623"/>
      <c r="C93" s="623"/>
      <c r="D93" s="623"/>
      <c r="E93" s="623"/>
      <c r="F93" s="624"/>
      <c r="G93" s="415"/>
      <c r="H93" s="61"/>
    </row>
    <row r="94" spans="1:10" ht="18" customHeight="1">
      <c r="A94" s="450" t="s">
        <v>169</v>
      </c>
      <c r="B94" s="638" t="s">
        <v>232</v>
      </c>
      <c r="C94" s="639"/>
      <c r="D94" s="639"/>
      <c r="E94" s="640"/>
      <c r="F94" s="451">
        <f>F35</f>
        <v>0</v>
      </c>
      <c r="G94" s="415"/>
      <c r="H94" s="61"/>
    </row>
    <row r="95" spans="1:10" ht="18" customHeight="1">
      <c r="A95" s="446" t="s">
        <v>170</v>
      </c>
      <c r="B95" s="588" t="s">
        <v>233</v>
      </c>
      <c r="C95" s="589"/>
      <c r="D95" s="589"/>
      <c r="E95" s="590"/>
      <c r="F95" s="447">
        <f>F60</f>
        <v>0</v>
      </c>
      <c r="G95" s="61"/>
      <c r="H95" s="61"/>
    </row>
    <row r="96" spans="1:10" ht="18" customHeight="1">
      <c r="A96" s="446" t="s">
        <v>171</v>
      </c>
      <c r="B96" s="591" t="s">
        <v>234</v>
      </c>
      <c r="C96" s="592"/>
      <c r="D96" s="592"/>
      <c r="E96" s="593"/>
      <c r="F96" s="447">
        <f>SUM(F91)</f>
        <v>0</v>
      </c>
      <c r="G96" s="61"/>
      <c r="H96" s="61"/>
    </row>
    <row r="97" spans="1:23" ht="18" customHeight="1">
      <c r="A97" s="594" t="s">
        <v>172</v>
      </c>
      <c r="B97" s="595"/>
      <c r="C97" s="595"/>
      <c r="D97" s="595"/>
      <c r="E97" s="596"/>
      <c r="F97" s="448">
        <f>SUM(F94:F96)</f>
        <v>0</v>
      </c>
      <c r="G97" s="61"/>
      <c r="H97" s="61"/>
    </row>
    <row r="98" spans="1:23" ht="18" customHeight="1">
      <c r="A98" s="594" t="s">
        <v>235</v>
      </c>
      <c r="B98" s="595"/>
      <c r="C98" s="595"/>
      <c r="D98" s="595"/>
      <c r="E98" s="596"/>
      <c r="F98" s="448">
        <f>F97*0.1</f>
        <v>0</v>
      </c>
      <c r="G98" s="61"/>
      <c r="H98" s="61"/>
    </row>
    <row r="99" spans="1:23" ht="18" customHeight="1">
      <c r="A99" s="597" t="s">
        <v>172</v>
      </c>
      <c r="B99" s="598"/>
      <c r="C99" s="598"/>
      <c r="D99" s="598"/>
      <c r="E99" s="599"/>
      <c r="F99" s="452">
        <f>SUM(F97:F98)</f>
        <v>0</v>
      </c>
      <c r="G99" s="61"/>
      <c r="H99" s="61"/>
    </row>
    <row r="100" spans="1:23" ht="18" customHeight="1">
      <c r="A100" s="603" t="s">
        <v>573</v>
      </c>
      <c r="B100" s="604"/>
      <c r="C100" s="604"/>
      <c r="D100" s="604"/>
      <c r="E100" s="605"/>
      <c r="F100" s="449">
        <f>F99*0.21</f>
        <v>0</v>
      </c>
      <c r="H100" s="61"/>
    </row>
    <row r="101" spans="1:23" ht="18" customHeight="1" thickBot="1">
      <c r="A101" s="600" t="s">
        <v>173</v>
      </c>
      <c r="B101" s="601"/>
      <c r="C101" s="601"/>
      <c r="D101" s="601"/>
      <c r="E101" s="602"/>
      <c r="F101" s="453">
        <f>SUM(F99:F100)</f>
        <v>0</v>
      </c>
      <c r="G101" s="61"/>
      <c r="H101" s="61"/>
    </row>
    <row r="102" spans="1:23">
      <c r="A102" s="441"/>
      <c r="B102" s="442"/>
      <c r="C102" s="443"/>
      <c r="D102" s="61"/>
      <c r="E102" s="444"/>
      <c r="F102" s="445"/>
      <c r="G102" s="61"/>
      <c r="H102" s="61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</row>
  </sheetData>
  <mergeCells count="44">
    <mergeCell ref="A35:E35"/>
    <mergeCell ref="A2:F2"/>
    <mergeCell ref="A3:A4"/>
    <mergeCell ref="A1:F1"/>
    <mergeCell ref="B3:B4"/>
    <mergeCell ref="C3:C4"/>
    <mergeCell ref="D3:D4"/>
    <mergeCell ref="E3:E4"/>
    <mergeCell ref="F3:F4"/>
    <mergeCell ref="A20:E20"/>
    <mergeCell ref="A34:E34"/>
    <mergeCell ref="B5:F5"/>
    <mergeCell ref="B21:F21"/>
    <mergeCell ref="B39:F39"/>
    <mergeCell ref="B49:F49"/>
    <mergeCell ref="A59:E59"/>
    <mergeCell ref="B64:F64"/>
    <mergeCell ref="B94:E94"/>
    <mergeCell ref="A36:F36"/>
    <mergeCell ref="A37:A38"/>
    <mergeCell ref="B37:B38"/>
    <mergeCell ref="C37:C38"/>
    <mergeCell ref="D37:D38"/>
    <mergeCell ref="E37:E38"/>
    <mergeCell ref="F37:F38"/>
    <mergeCell ref="A101:E101"/>
    <mergeCell ref="A100:E100"/>
    <mergeCell ref="A48:E48"/>
    <mergeCell ref="A60:E60"/>
    <mergeCell ref="A61:F61"/>
    <mergeCell ref="A62:A63"/>
    <mergeCell ref="B62:B63"/>
    <mergeCell ref="C62:C63"/>
    <mergeCell ref="D62:D63"/>
    <mergeCell ref="E62:E63"/>
    <mergeCell ref="F62:F63"/>
    <mergeCell ref="A91:E91"/>
    <mergeCell ref="A92:F92"/>
    <mergeCell ref="A93:F93"/>
    <mergeCell ref="B95:E95"/>
    <mergeCell ref="B96:E96"/>
    <mergeCell ref="A97:E97"/>
    <mergeCell ref="A98:E98"/>
    <mergeCell ref="A99:E99"/>
  </mergeCells>
  <pageMargins left="0.7" right="0.7" top="0.75" bottom="0.75" header="0.3" footer="0.3"/>
  <pageSetup paperSize="9" scale="75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3"/>
  <sheetViews>
    <sheetView topLeftCell="A57" zoomScale="99" workbookViewId="0">
      <selection activeCell="B84" sqref="B84"/>
    </sheetView>
  </sheetViews>
  <sheetFormatPr defaultColWidth="9.109375" defaultRowHeight="13.8"/>
  <cols>
    <col min="1" max="1" width="5.6640625" style="22" customWidth="1"/>
    <col min="2" max="2" width="51.6640625" style="17" customWidth="1"/>
    <col min="3" max="3" width="7.44140625" style="16" customWidth="1"/>
    <col min="4" max="4" width="8.6640625" style="16" customWidth="1"/>
    <col min="5" max="5" width="11" style="15" customWidth="1"/>
    <col min="6" max="6" width="14.88671875" style="341" customWidth="1"/>
    <col min="7" max="16384" width="9.109375" style="340"/>
  </cols>
  <sheetData>
    <row r="1" spans="1:6" ht="42" thickBot="1">
      <c r="A1" s="365" t="s">
        <v>239</v>
      </c>
      <c r="B1" s="366" t="s">
        <v>240</v>
      </c>
      <c r="C1" s="366" t="s">
        <v>566</v>
      </c>
      <c r="D1" s="367" t="s">
        <v>2</v>
      </c>
      <c r="E1" s="368" t="s">
        <v>572</v>
      </c>
      <c r="F1" s="369" t="s">
        <v>241</v>
      </c>
    </row>
    <row r="2" spans="1:6">
      <c r="A2" s="236" t="s">
        <v>3</v>
      </c>
      <c r="B2" s="654" t="s">
        <v>242</v>
      </c>
      <c r="C2" s="655"/>
      <c r="D2" s="655"/>
      <c r="E2" s="655"/>
      <c r="F2" s="656"/>
    </row>
    <row r="3" spans="1:6" ht="55.2">
      <c r="A3" s="179">
        <v>1</v>
      </c>
      <c r="B3" s="207" t="s">
        <v>243</v>
      </c>
      <c r="C3" s="168" t="s">
        <v>236</v>
      </c>
      <c r="D3" s="161">
        <v>7</v>
      </c>
      <c r="E3" s="215"/>
      <c r="F3" s="361">
        <f>D3*E3</f>
        <v>0</v>
      </c>
    </row>
    <row r="4" spans="1:6" ht="55.2">
      <c r="A4" s="179">
        <v>2</v>
      </c>
      <c r="B4" s="207" t="s">
        <v>244</v>
      </c>
      <c r="C4" s="168" t="s">
        <v>236</v>
      </c>
      <c r="D4" s="161">
        <v>7</v>
      </c>
      <c r="E4" s="215"/>
      <c r="F4" s="361">
        <f>D4*E4</f>
        <v>0</v>
      </c>
    </row>
    <row r="5" spans="1:6" ht="28.2" thickBot="1">
      <c r="A5" s="384">
        <v>3</v>
      </c>
      <c r="B5" s="387" t="s">
        <v>245</v>
      </c>
      <c r="C5" s="378" t="s">
        <v>236</v>
      </c>
      <c r="D5" s="240">
        <v>5</v>
      </c>
      <c r="E5" s="380"/>
      <c r="F5" s="381">
        <f>D5*E5</f>
        <v>0</v>
      </c>
    </row>
    <row r="6" spans="1:6" ht="14.4" thickBot="1">
      <c r="A6" s="241" t="s">
        <v>3</v>
      </c>
      <c r="B6" s="657" t="s">
        <v>246</v>
      </c>
      <c r="C6" s="658"/>
      <c r="D6" s="658"/>
      <c r="E6" s="659"/>
      <c r="F6" s="383">
        <f>SUM(F3:F5)</f>
        <v>0</v>
      </c>
    </row>
    <row r="7" spans="1:6">
      <c r="A7" s="247" t="s">
        <v>98</v>
      </c>
      <c r="B7" s="388" t="s">
        <v>247</v>
      </c>
      <c r="C7" s="370"/>
      <c r="D7" s="370"/>
      <c r="E7" s="363"/>
      <c r="F7" s="364"/>
    </row>
    <row r="8" spans="1:6" ht="27.6">
      <c r="A8" s="179">
        <v>1</v>
      </c>
      <c r="B8" s="207" t="s">
        <v>546</v>
      </c>
      <c r="C8" s="161"/>
      <c r="D8" s="161"/>
      <c r="E8" s="215"/>
      <c r="F8" s="361"/>
    </row>
    <row r="9" spans="1:6">
      <c r="A9" s="179"/>
      <c r="B9" s="207" t="s">
        <v>248</v>
      </c>
      <c r="C9" s="161"/>
      <c r="D9" s="161"/>
      <c r="E9" s="215"/>
      <c r="F9" s="361"/>
    </row>
    <row r="10" spans="1:6">
      <c r="A10" s="179"/>
      <c r="B10" s="207" t="s">
        <v>249</v>
      </c>
      <c r="C10" s="161"/>
      <c r="D10" s="161"/>
      <c r="E10" s="215"/>
      <c r="F10" s="361"/>
    </row>
    <row r="11" spans="1:6">
      <c r="A11" s="179"/>
      <c r="B11" s="207" t="s">
        <v>250</v>
      </c>
      <c r="C11" s="161"/>
      <c r="D11" s="161"/>
      <c r="E11" s="215"/>
      <c r="F11" s="361"/>
    </row>
    <row r="12" spans="1:6">
      <c r="A12" s="179"/>
      <c r="B12" s="207" t="s">
        <v>251</v>
      </c>
      <c r="C12" s="161"/>
      <c r="D12" s="161"/>
      <c r="E12" s="215"/>
      <c r="F12" s="361"/>
    </row>
    <row r="13" spans="1:6">
      <c r="A13" s="179"/>
      <c r="B13" s="348" t="s">
        <v>252</v>
      </c>
      <c r="C13" s="161"/>
      <c r="D13" s="161"/>
      <c r="E13" s="215"/>
      <c r="F13" s="361"/>
    </row>
    <row r="14" spans="1:6">
      <c r="A14" s="179"/>
      <c r="B14" s="348" t="s">
        <v>253</v>
      </c>
      <c r="C14" s="161"/>
      <c r="D14" s="161"/>
      <c r="E14" s="215"/>
      <c r="F14" s="361"/>
    </row>
    <row r="15" spans="1:6">
      <c r="A15" s="179"/>
      <c r="B15" s="348" t="s">
        <v>254</v>
      </c>
      <c r="C15" s="161"/>
      <c r="D15" s="161"/>
      <c r="E15" s="215"/>
      <c r="F15" s="361"/>
    </row>
    <row r="16" spans="1:6">
      <c r="A16" s="179"/>
      <c r="B16" s="348" t="s">
        <v>255</v>
      </c>
      <c r="C16" s="168"/>
      <c r="D16" s="161"/>
      <c r="E16" s="215"/>
      <c r="F16" s="361"/>
    </row>
    <row r="17" spans="1:6">
      <c r="A17" s="222"/>
      <c r="B17" s="348" t="s">
        <v>256</v>
      </c>
      <c r="C17" s="161"/>
      <c r="D17" s="161"/>
      <c r="E17" s="215"/>
      <c r="F17" s="361"/>
    </row>
    <row r="18" spans="1:6">
      <c r="A18" s="222"/>
      <c r="B18" s="348" t="s">
        <v>257</v>
      </c>
      <c r="C18" s="161"/>
      <c r="D18" s="161"/>
      <c r="E18" s="215"/>
      <c r="F18" s="361"/>
    </row>
    <row r="19" spans="1:6">
      <c r="A19" s="222"/>
      <c r="B19" s="349" t="s">
        <v>258</v>
      </c>
      <c r="C19" s="168" t="s">
        <v>259</v>
      </c>
      <c r="D19" s="161">
        <v>1</v>
      </c>
      <c r="E19" s="215"/>
      <c r="F19" s="361">
        <f t="shared" ref="F19" si="0">D19*E19</f>
        <v>0</v>
      </c>
    </row>
    <row r="20" spans="1:6" ht="27.6">
      <c r="A20" s="179">
        <v>2</v>
      </c>
      <c r="B20" s="207" t="s">
        <v>546</v>
      </c>
      <c r="C20" s="161"/>
      <c r="D20" s="161"/>
      <c r="E20" s="215"/>
      <c r="F20" s="361"/>
    </row>
    <row r="21" spans="1:6">
      <c r="A21" s="179"/>
      <c r="B21" s="207" t="s">
        <v>260</v>
      </c>
      <c r="C21" s="161"/>
      <c r="D21" s="161"/>
      <c r="E21" s="215"/>
      <c r="F21" s="361"/>
    </row>
    <row r="22" spans="1:6">
      <c r="A22" s="179"/>
      <c r="B22" s="207" t="s">
        <v>261</v>
      </c>
      <c r="C22" s="161"/>
      <c r="D22" s="161"/>
      <c r="E22" s="215"/>
      <c r="F22" s="361"/>
    </row>
    <row r="23" spans="1:6">
      <c r="A23" s="179"/>
      <c r="B23" s="207" t="s">
        <v>250</v>
      </c>
      <c r="C23" s="161"/>
      <c r="D23" s="161"/>
      <c r="E23" s="215"/>
      <c r="F23" s="361"/>
    </row>
    <row r="24" spans="1:6">
      <c r="A24" s="179"/>
      <c r="B24" s="207" t="s">
        <v>251</v>
      </c>
      <c r="C24" s="161"/>
      <c r="D24" s="161"/>
      <c r="E24" s="215"/>
      <c r="F24" s="361"/>
    </row>
    <row r="25" spans="1:6">
      <c r="A25" s="179"/>
      <c r="B25" s="348" t="s">
        <v>252</v>
      </c>
      <c r="C25" s="161"/>
      <c r="D25" s="161"/>
      <c r="E25" s="215"/>
      <c r="F25" s="361"/>
    </row>
    <row r="26" spans="1:6">
      <c r="A26" s="179"/>
      <c r="B26" s="348" t="s">
        <v>253</v>
      </c>
      <c r="C26" s="161"/>
      <c r="D26" s="161"/>
      <c r="E26" s="215"/>
      <c r="F26" s="361"/>
    </row>
    <row r="27" spans="1:6">
      <c r="A27" s="179"/>
      <c r="B27" s="348" t="s">
        <v>254</v>
      </c>
      <c r="C27" s="161"/>
      <c r="D27" s="161"/>
      <c r="E27" s="215"/>
      <c r="F27" s="361"/>
    </row>
    <row r="28" spans="1:6">
      <c r="A28" s="179"/>
      <c r="B28" s="348" t="s">
        <v>255</v>
      </c>
      <c r="C28" s="168"/>
      <c r="D28" s="161"/>
      <c r="E28" s="215"/>
      <c r="F28" s="361"/>
    </row>
    <row r="29" spans="1:6">
      <c r="A29" s="222"/>
      <c r="B29" s="348" t="s">
        <v>262</v>
      </c>
      <c r="C29" s="161"/>
      <c r="D29" s="161"/>
      <c r="E29" s="215"/>
      <c r="F29" s="361"/>
    </row>
    <row r="30" spans="1:6">
      <c r="A30" s="222"/>
      <c r="B30" s="348" t="s">
        <v>257</v>
      </c>
      <c r="C30" s="161"/>
      <c r="D30" s="161"/>
      <c r="E30" s="215"/>
      <c r="F30" s="361"/>
    </row>
    <row r="31" spans="1:6">
      <c r="A31" s="222"/>
      <c r="B31" s="349" t="s">
        <v>258</v>
      </c>
      <c r="C31" s="168" t="s">
        <v>259</v>
      </c>
      <c r="D31" s="161">
        <v>4</v>
      </c>
      <c r="E31" s="215"/>
      <c r="F31" s="361">
        <f t="shared" ref="F31" si="1">D31*E31</f>
        <v>0</v>
      </c>
    </row>
    <row r="32" spans="1:6" ht="27.6">
      <c r="A32" s="179">
        <v>3</v>
      </c>
      <c r="B32" s="207" t="s">
        <v>546</v>
      </c>
      <c r="C32" s="161"/>
      <c r="D32" s="161"/>
      <c r="E32" s="215"/>
      <c r="F32" s="361"/>
    </row>
    <row r="33" spans="1:6">
      <c r="A33" s="179"/>
      <c r="B33" s="207" t="s">
        <v>263</v>
      </c>
      <c r="C33" s="161"/>
      <c r="D33" s="161"/>
      <c r="E33" s="215"/>
      <c r="F33" s="361"/>
    </row>
    <row r="34" spans="1:6">
      <c r="A34" s="179"/>
      <c r="B34" s="207" t="s">
        <v>264</v>
      </c>
      <c r="C34" s="161"/>
      <c r="D34" s="161"/>
      <c r="E34" s="215"/>
      <c r="F34" s="361"/>
    </row>
    <row r="35" spans="1:6">
      <c r="A35" s="179"/>
      <c r="B35" s="207" t="s">
        <v>250</v>
      </c>
      <c r="C35" s="161"/>
      <c r="D35" s="161"/>
      <c r="E35" s="215"/>
      <c r="F35" s="361"/>
    </row>
    <row r="36" spans="1:6">
      <c r="A36" s="179"/>
      <c r="B36" s="207" t="s">
        <v>251</v>
      </c>
      <c r="C36" s="161"/>
      <c r="D36" s="161"/>
      <c r="E36" s="215"/>
      <c r="F36" s="361"/>
    </row>
    <row r="37" spans="1:6">
      <c r="A37" s="179"/>
      <c r="B37" s="348" t="s">
        <v>265</v>
      </c>
      <c r="C37" s="161"/>
      <c r="D37" s="161"/>
      <c r="E37" s="215"/>
      <c r="F37" s="361"/>
    </row>
    <row r="38" spans="1:6">
      <c r="A38" s="179"/>
      <c r="B38" s="348" t="s">
        <v>266</v>
      </c>
      <c r="C38" s="161"/>
      <c r="D38" s="161"/>
      <c r="E38" s="215"/>
      <c r="F38" s="361"/>
    </row>
    <row r="39" spans="1:6">
      <c r="A39" s="179"/>
      <c r="B39" s="348" t="s">
        <v>255</v>
      </c>
      <c r="C39" s="161"/>
      <c r="D39" s="161"/>
      <c r="E39" s="215"/>
      <c r="F39" s="361"/>
    </row>
    <row r="40" spans="1:6">
      <c r="A40" s="179"/>
      <c r="B40" s="348" t="s">
        <v>267</v>
      </c>
      <c r="C40" s="161"/>
      <c r="D40" s="161"/>
      <c r="E40" s="215"/>
      <c r="F40" s="361"/>
    </row>
    <row r="41" spans="1:6">
      <c r="A41" s="179"/>
      <c r="B41" s="348" t="s">
        <v>257</v>
      </c>
      <c r="C41" s="168"/>
      <c r="D41" s="161"/>
      <c r="E41" s="215"/>
      <c r="F41" s="361"/>
    </row>
    <row r="42" spans="1:6">
      <c r="A42" s="179"/>
      <c r="B42" s="349" t="s">
        <v>258</v>
      </c>
      <c r="C42" s="168" t="s">
        <v>259</v>
      </c>
      <c r="D42" s="161">
        <v>4</v>
      </c>
      <c r="E42" s="215"/>
      <c r="F42" s="361">
        <f t="shared" ref="F42" si="2">D42*E42</f>
        <v>0</v>
      </c>
    </row>
    <row r="43" spans="1:6" ht="27.6">
      <c r="A43" s="179">
        <v>4</v>
      </c>
      <c r="B43" s="350" t="s">
        <v>268</v>
      </c>
      <c r="C43" s="168" t="s">
        <v>269</v>
      </c>
      <c r="D43" s="161">
        <v>50</v>
      </c>
      <c r="E43" s="215"/>
      <c r="F43" s="361">
        <f>D43*E43</f>
        <v>0</v>
      </c>
    </row>
    <row r="44" spans="1:6">
      <c r="A44" s="222"/>
      <c r="B44" s="347"/>
      <c r="C44" s="161"/>
      <c r="D44" s="161"/>
      <c r="E44" s="215"/>
      <c r="F44" s="361"/>
    </row>
    <row r="45" spans="1:6" ht="41.4">
      <c r="A45" s="179">
        <v>5</v>
      </c>
      <c r="B45" s="203" t="s">
        <v>270</v>
      </c>
      <c r="C45" s="168" t="s">
        <v>269</v>
      </c>
      <c r="D45" s="161">
        <v>50</v>
      </c>
      <c r="E45" s="215"/>
      <c r="F45" s="361">
        <f>D45*E45</f>
        <v>0</v>
      </c>
    </row>
    <row r="46" spans="1:6" ht="41.4">
      <c r="A46" s="179">
        <v>6</v>
      </c>
      <c r="B46" s="351" t="s">
        <v>271</v>
      </c>
      <c r="C46" s="161"/>
      <c r="D46" s="161"/>
      <c r="E46" s="215"/>
      <c r="F46" s="361"/>
    </row>
    <row r="47" spans="1:6">
      <c r="A47" s="179"/>
      <c r="B47" s="352" t="s">
        <v>272</v>
      </c>
      <c r="C47" s="168" t="s">
        <v>269</v>
      </c>
      <c r="D47" s="161">
        <v>50</v>
      </c>
      <c r="E47" s="215"/>
      <c r="F47" s="361">
        <f>D47*E47</f>
        <v>0</v>
      </c>
    </row>
    <row r="48" spans="1:6">
      <c r="A48" s="179"/>
      <c r="B48" s="352" t="s">
        <v>273</v>
      </c>
      <c r="C48" s="168" t="s">
        <v>269</v>
      </c>
      <c r="D48" s="161">
        <v>30</v>
      </c>
      <c r="E48" s="215"/>
      <c r="F48" s="361">
        <f>D48*E48</f>
        <v>0</v>
      </c>
    </row>
    <row r="49" spans="1:6">
      <c r="A49" s="179"/>
      <c r="B49" s="352" t="s">
        <v>274</v>
      </c>
      <c r="C49" s="168" t="s">
        <v>269</v>
      </c>
      <c r="D49" s="161">
        <v>20</v>
      </c>
      <c r="E49" s="215"/>
      <c r="F49" s="361">
        <f>D49*E49</f>
        <v>0</v>
      </c>
    </row>
    <row r="50" spans="1:6" ht="55.2">
      <c r="A50" s="179">
        <v>7</v>
      </c>
      <c r="B50" s="353" t="s">
        <v>275</v>
      </c>
      <c r="C50" s="161"/>
      <c r="D50" s="354">
        <v>0.5</v>
      </c>
      <c r="E50" s="215"/>
      <c r="F50" s="361">
        <f>D50*E50</f>
        <v>0</v>
      </c>
    </row>
    <row r="51" spans="1:6" ht="69">
      <c r="A51" s="179">
        <v>8</v>
      </c>
      <c r="B51" s="203" t="s">
        <v>276</v>
      </c>
      <c r="C51" s="161"/>
      <c r="D51" s="161"/>
      <c r="E51" s="215"/>
      <c r="F51" s="361"/>
    </row>
    <row r="52" spans="1:6">
      <c r="A52" s="179"/>
      <c r="B52" s="352" t="s">
        <v>277</v>
      </c>
      <c r="C52" s="168" t="s">
        <v>269</v>
      </c>
      <c r="D52" s="161">
        <v>50</v>
      </c>
      <c r="E52" s="215"/>
      <c r="F52" s="361">
        <f>D52*E52</f>
        <v>0</v>
      </c>
    </row>
    <row r="53" spans="1:6">
      <c r="A53" s="179"/>
      <c r="B53" s="352" t="s">
        <v>278</v>
      </c>
      <c r="C53" s="168" t="s">
        <v>269</v>
      </c>
      <c r="D53" s="161">
        <v>30</v>
      </c>
      <c r="E53" s="215"/>
      <c r="F53" s="361">
        <f>D53*E53</f>
        <v>0</v>
      </c>
    </row>
    <row r="54" spans="1:6">
      <c r="A54" s="179"/>
      <c r="B54" s="352" t="s">
        <v>279</v>
      </c>
      <c r="C54" s="168" t="s">
        <v>269</v>
      </c>
      <c r="D54" s="161">
        <v>20</v>
      </c>
      <c r="E54" s="215"/>
      <c r="F54" s="361">
        <f>D54*E54</f>
        <v>0</v>
      </c>
    </row>
    <row r="55" spans="1:6" ht="41.4">
      <c r="A55" s="179">
        <v>9</v>
      </c>
      <c r="B55" s="207" t="s">
        <v>280</v>
      </c>
      <c r="C55" s="168" t="s">
        <v>259</v>
      </c>
      <c r="D55" s="161">
        <v>9</v>
      </c>
      <c r="E55" s="215"/>
      <c r="F55" s="361">
        <f t="shared" ref="F55" si="3">D55*E55</f>
        <v>0</v>
      </c>
    </row>
    <row r="56" spans="1:6" ht="42" thickBot="1">
      <c r="A56" s="384">
        <v>10</v>
      </c>
      <c r="B56" s="385" t="s">
        <v>281</v>
      </c>
      <c r="C56" s="240" t="s">
        <v>236</v>
      </c>
      <c r="D56" s="240">
        <v>9</v>
      </c>
      <c r="E56" s="380"/>
      <c r="F56" s="381">
        <f>D56*E56</f>
        <v>0</v>
      </c>
    </row>
    <row r="57" spans="1:6" ht="14.4" thickBot="1">
      <c r="A57" s="241" t="s">
        <v>98</v>
      </c>
      <c r="B57" s="660" t="s">
        <v>282</v>
      </c>
      <c r="C57" s="661"/>
      <c r="D57" s="661"/>
      <c r="E57" s="662"/>
      <c r="F57" s="383">
        <f>SUM(F18:F56)</f>
        <v>0</v>
      </c>
    </row>
    <row r="58" spans="1:6">
      <c r="A58" s="386" t="s">
        <v>147</v>
      </c>
      <c r="B58" s="663" t="s">
        <v>283</v>
      </c>
      <c r="C58" s="664"/>
      <c r="D58" s="664"/>
      <c r="E58" s="664"/>
      <c r="F58" s="665"/>
    </row>
    <row r="59" spans="1:6">
      <c r="A59" s="177">
        <v>1</v>
      </c>
      <c r="B59" s="355" t="s">
        <v>284</v>
      </c>
      <c r="C59" s="161"/>
      <c r="D59" s="356"/>
      <c r="E59" s="215"/>
      <c r="F59" s="361"/>
    </row>
    <row r="60" spans="1:6">
      <c r="A60" s="177"/>
      <c r="B60" s="348" t="s">
        <v>285</v>
      </c>
      <c r="C60" s="168"/>
      <c r="D60" s="356"/>
      <c r="E60" s="215"/>
      <c r="F60" s="361"/>
    </row>
    <row r="61" spans="1:6">
      <c r="A61" s="177"/>
      <c r="B61" s="355" t="s">
        <v>286</v>
      </c>
      <c r="C61" s="161"/>
      <c r="D61" s="161"/>
      <c r="E61" s="215"/>
      <c r="F61" s="361"/>
    </row>
    <row r="62" spans="1:6">
      <c r="A62" s="177"/>
      <c r="B62" s="355" t="s">
        <v>287</v>
      </c>
      <c r="C62" s="168"/>
      <c r="D62" s="356"/>
      <c r="E62" s="215"/>
      <c r="F62" s="361"/>
    </row>
    <row r="63" spans="1:6" ht="41.4">
      <c r="A63" s="177"/>
      <c r="B63" s="355" t="s">
        <v>288</v>
      </c>
      <c r="C63" s="168" t="s">
        <v>236</v>
      </c>
      <c r="D63" s="357">
        <v>1</v>
      </c>
      <c r="E63" s="215"/>
      <c r="F63" s="361">
        <f>D63*E63</f>
        <v>0</v>
      </c>
    </row>
    <row r="64" spans="1:6">
      <c r="A64" s="177">
        <v>2</v>
      </c>
      <c r="B64" s="355" t="s">
        <v>289</v>
      </c>
      <c r="C64" s="168"/>
      <c r="D64" s="356"/>
      <c r="E64" s="215"/>
      <c r="F64" s="361"/>
    </row>
    <row r="65" spans="1:6" ht="27.6">
      <c r="A65" s="177"/>
      <c r="B65" s="358" t="s">
        <v>290</v>
      </c>
      <c r="C65" s="168"/>
      <c r="D65" s="356"/>
      <c r="E65" s="215"/>
      <c r="F65" s="361"/>
    </row>
    <row r="66" spans="1:6">
      <c r="A66" s="177"/>
      <c r="B66" s="355" t="s">
        <v>291</v>
      </c>
      <c r="C66" s="168"/>
      <c r="D66" s="356"/>
      <c r="E66" s="215"/>
      <c r="F66" s="361"/>
    </row>
    <row r="67" spans="1:6">
      <c r="A67" s="177"/>
      <c r="B67" s="355" t="s">
        <v>292</v>
      </c>
      <c r="C67" s="168" t="s">
        <v>236</v>
      </c>
      <c r="D67" s="357">
        <v>1</v>
      </c>
      <c r="E67" s="167"/>
      <c r="F67" s="361">
        <f>D67*E67</f>
        <v>0</v>
      </c>
    </row>
    <row r="68" spans="1:6" ht="28.2" thickBot="1">
      <c r="A68" s="376">
        <v>3</v>
      </c>
      <c r="B68" s="377" t="s">
        <v>293</v>
      </c>
      <c r="C68" s="378" t="s">
        <v>236</v>
      </c>
      <c r="D68" s="379">
        <v>1</v>
      </c>
      <c r="E68" s="380"/>
      <c r="F68" s="381">
        <f t="shared" ref="F68" si="4">D68*E68</f>
        <v>0</v>
      </c>
    </row>
    <row r="69" spans="1:6" ht="14.4" thickBot="1">
      <c r="A69" s="382" t="s">
        <v>147</v>
      </c>
      <c r="B69" s="666" t="s">
        <v>294</v>
      </c>
      <c r="C69" s="667"/>
      <c r="D69" s="667"/>
      <c r="E69" s="668"/>
      <c r="F69" s="383">
        <f>SUM(F63:F68)</f>
        <v>0</v>
      </c>
    </row>
    <row r="70" spans="1:6" ht="14.4" thickBot="1">
      <c r="A70" s="371"/>
      <c r="B70" s="372"/>
      <c r="C70" s="373"/>
      <c r="D70" s="374"/>
      <c r="E70" s="375"/>
      <c r="F70" s="342"/>
    </row>
    <row r="71" spans="1:6" ht="14.4" customHeight="1" thickBot="1">
      <c r="A71" s="516" t="s">
        <v>295</v>
      </c>
      <c r="B71" s="517"/>
      <c r="C71" s="517"/>
      <c r="D71" s="517"/>
      <c r="E71" s="517"/>
      <c r="F71" s="518"/>
    </row>
    <row r="72" spans="1:6">
      <c r="A72" s="247" t="s">
        <v>3</v>
      </c>
      <c r="B72" s="395" t="str">
        <f>B6</f>
        <v>UKUPNO DEMONTAŽA POSTOJEĆE OPREME</v>
      </c>
      <c r="C72" s="370"/>
      <c r="D72" s="370"/>
      <c r="E72" s="363"/>
      <c r="F72" s="396">
        <f>F6</f>
        <v>0</v>
      </c>
    </row>
    <row r="73" spans="1:6">
      <c r="A73" s="222" t="s">
        <v>98</v>
      </c>
      <c r="B73" s="359" t="str">
        <f>B57</f>
        <v>UKUPNO KLIMATIZACIJA TEHNIČKIH PROSTORIJA</v>
      </c>
      <c r="C73" s="161"/>
      <c r="D73" s="161"/>
      <c r="E73" s="215"/>
      <c r="F73" s="362">
        <f>F57</f>
        <v>0</v>
      </c>
    </row>
    <row r="74" spans="1:6">
      <c r="A74" s="222" t="s">
        <v>147</v>
      </c>
      <c r="B74" s="359" t="str">
        <f>B69</f>
        <v>UKUPNO PRIPREMNO ZAVRŠNI RADOVI UKUPNO</v>
      </c>
      <c r="C74" s="161"/>
      <c r="D74" s="161"/>
      <c r="E74" s="215"/>
      <c r="F74" s="362">
        <f>F69</f>
        <v>0</v>
      </c>
    </row>
    <row r="75" spans="1:6">
      <c r="A75" s="651"/>
      <c r="B75" s="251" t="s">
        <v>423</v>
      </c>
      <c r="C75" s="389"/>
      <c r="D75" s="389"/>
      <c r="E75" s="390"/>
      <c r="F75" s="391">
        <f>SUM(F72:F74)</f>
        <v>0</v>
      </c>
    </row>
    <row r="76" spans="1:6" ht="14.4" customHeight="1">
      <c r="A76" s="652"/>
      <c r="B76" s="202" t="s">
        <v>296</v>
      </c>
      <c r="C76" s="219"/>
      <c r="D76" s="219"/>
      <c r="E76" s="360"/>
      <c r="F76" s="362">
        <f>F75*21%</f>
        <v>0</v>
      </c>
    </row>
    <row r="77" spans="1:6" ht="15" customHeight="1" thickBot="1">
      <c r="A77" s="653"/>
      <c r="B77" s="253" t="s">
        <v>104</v>
      </c>
      <c r="C77" s="392"/>
      <c r="D77" s="392"/>
      <c r="E77" s="393"/>
      <c r="F77" s="394">
        <f>F75+F76</f>
        <v>0</v>
      </c>
    </row>
    <row r="78" spans="1:6">
      <c r="A78" s="23"/>
      <c r="B78" s="24"/>
      <c r="C78" s="25"/>
      <c r="D78" s="25"/>
      <c r="E78" s="343"/>
      <c r="F78" s="342"/>
    </row>
    <row r="79" spans="1:6">
      <c r="A79" s="23"/>
      <c r="B79" s="344"/>
      <c r="C79" s="25"/>
      <c r="D79" s="25"/>
      <c r="E79" s="343"/>
      <c r="F79" s="342"/>
    </row>
    <row r="80" spans="1:6">
      <c r="B80" s="344"/>
    </row>
    <row r="82" spans="1:6">
      <c r="B82" s="340"/>
    </row>
    <row r="84" spans="1:6">
      <c r="B84" s="14"/>
    </row>
    <row r="86" spans="1:6">
      <c r="B86" s="14"/>
    </row>
    <row r="88" spans="1:6">
      <c r="B88" s="14"/>
    </row>
    <row r="89" spans="1:6">
      <c r="A89" s="340"/>
      <c r="B89" s="345"/>
      <c r="C89" s="340"/>
      <c r="D89" s="340"/>
      <c r="E89" s="35"/>
      <c r="F89" s="346"/>
    </row>
    <row r="90" spans="1:6">
      <c r="A90" s="340"/>
      <c r="C90" s="340"/>
      <c r="D90" s="340"/>
      <c r="E90" s="35"/>
      <c r="F90" s="346"/>
    </row>
    <row r="91" spans="1:6">
      <c r="A91" s="340"/>
      <c r="B91" s="14"/>
      <c r="C91" s="340"/>
      <c r="D91" s="340"/>
      <c r="E91" s="35"/>
      <c r="F91" s="346"/>
    </row>
    <row r="92" spans="1:6">
      <c r="A92" s="340"/>
      <c r="B92" s="14"/>
      <c r="C92" s="340"/>
      <c r="D92" s="340"/>
      <c r="E92" s="35"/>
      <c r="F92" s="346"/>
    </row>
    <row r="93" spans="1:6">
      <c r="A93" s="340"/>
      <c r="B93" s="18"/>
      <c r="C93" s="340"/>
      <c r="D93" s="340"/>
      <c r="E93" s="35"/>
      <c r="F93" s="346"/>
    </row>
  </sheetData>
  <mergeCells count="7">
    <mergeCell ref="A75:A77"/>
    <mergeCell ref="B2:F2"/>
    <mergeCell ref="B6:E6"/>
    <mergeCell ref="B57:E57"/>
    <mergeCell ref="B58:F58"/>
    <mergeCell ref="B69:E69"/>
    <mergeCell ref="A71:F71"/>
  </mergeCells>
  <conditionalFormatting sqref="F3:F57 F59:F60 F62:F70 F72:F104857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"/>
  <sheetViews>
    <sheetView workbookViewId="0">
      <selection activeCell="H15" sqref="H15"/>
    </sheetView>
  </sheetViews>
  <sheetFormatPr defaultRowHeight="14.4"/>
  <cols>
    <col min="2" max="2" width="43.88671875" customWidth="1"/>
    <col min="4" max="4" width="9.44140625" bestFit="1" customWidth="1"/>
    <col min="5" max="5" width="11.33203125" customWidth="1"/>
  </cols>
  <sheetData>
    <row r="1" spans="1:5" ht="26.25" customHeight="1" thickBot="1">
      <c r="A1" s="334" t="s">
        <v>299</v>
      </c>
      <c r="B1" s="335" t="s">
        <v>297</v>
      </c>
      <c r="C1" s="335" t="s">
        <v>298</v>
      </c>
      <c r="D1" s="336" t="s">
        <v>571</v>
      </c>
      <c r="E1" s="337" t="s">
        <v>300</v>
      </c>
    </row>
    <row r="2" spans="1:5">
      <c r="A2" s="194" t="s">
        <v>302</v>
      </c>
      <c r="B2" s="195" t="s">
        <v>301</v>
      </c>
      <c r="C2" s="195">
        <v>4</v>
      </c>
      <c r="D2" s="196"/>
      <c r="E2" s="333">
        <f>D2*$C$2</f>
        <v>0</v>
      </c>
    </row>
    <row r="3" spans="1:5" ht="15" thickBot="1">
      <c r="A3" s="329" t="s">
        <v>346</v>
      </c>
      <c r="B3" s="330" t="s">
        <v>303</v>
      </c>
      <c r="C3" s="330">
        <v>1</v>
      </c>
      <c r="D3" s="331"/>
      <c r="E3" s="332">
        <f>D3*$C$3</f>
        <v>0</v>
      </c>
    </row>
    <row r="4" spans="1:5" ht="15" thickBot="1">
      <c r="D4" s="11"/>
      <c r="E4" s="75"/>
    </row>
    <row r="5" spans="1:5">
      <c r="A5" s="669" t="s">
        <v>305</v>
      </c>
      <c r="B5" s="670"/>
      <c r="C5" s="670"/>
      <c r="D5" s="670"/>
      <c r="E5" s="338">
        <f>E2+E3</f>
        <v>0</v>
      </c>
    </row>
    <row r="6" spans="1:5">
      <c r="A6" s="671" t="s">
        <v>304</v>
      </c>
      <c r="B6" s="672"/>
      <c r="C6" s="672"/>
      <c r="D6" s="672"/>
      <c r="E6" s="328">
        <f>E5*0.21</f>
        <v>0</v>
      </c>
    </row>
    <row r="7" spans="1:5" ht="15" thickBot="1">
      <c r="A7" s="673" t="s">
        <v>306</v>
      </c>
      <c r="B7" s="674"/>
      <c r="C7" s="674"/>
      <c r="D7" s="674"/>
      <c r="E7" s="339">
        <f>E5+E6</f>
        <v>0</v>
      </c>
    </row>
  </sheetData>
  <mergeCells count="3">
    <mergeCell ref="A5:D5"/>
    <mergeCell ref="A6:D6"/>
    <mergeCell ref="A7:D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"/>
  <sheetViews>
    <sheetView view="pageBreakPreview" zoomScale="130" zoomScaleNormal="100" zoomScaleSheetLayoutView="130" workbookViewId="0">
      <selection activeCell="F9" sqref="F9"/>
    </sheetView>
  </sheetViews>
  <sheetFormatPr defaultRowHeight="14.4"/>
  <cols>
    <col min="1" max="1" width="6.5546875" customWidth="1"/>
    <col min="5" max="5" width="25.109375" customWidth="1"/>
    <col min="6" max="6" width="12.21875" customWidth="1"/>
  </cols>
  <sheetData>
    <row r="1" spans="1:14" ht="15" thickBot="1">
      <c r="B1" s="676" t="s">
        <v>295</v>
      </c>
      <c r="C1" s="677"/>
      <c r="D1" s="677"/>
      <c r="E1" s="677"/>
    </row>
    <row r="2" spans="1:14" ht="28.2" thickBot="1">
      <c r="A2" s="9"/>
      <c r="B2" s="489" t="s">
        <v>1</v>
      </c>
      <c r="C2" s="490"/>
      <c r="D2" s="490"/>
      <c r="E2" s="491"/>
      <c r="F2" s="68" t="s">
        <v>153</v>
      </c>
    </row>
    <row r="3" spans="1:14" ht="15" thickBot="1">
      <c r="A3" s="8" t="s">
        <v>3</v>
      </c>
      <c r="B3" s="487" t="s">
        <v>4</v>
      </c>
      <c r="C3" s="487"/>
      <c r="D3" s="487"/>
      <c r="E3" s="487"/>
      <c r="F3" s="71">
        <f>'Građevinsko-zanatski radov'!F140</f>
        <v>0</v>
      </c>
    </row>
    <row r="4" spans="1:14" ht="15" thickBot="1">
      <c r="A4" s="8" t="s">
        <v>98</v>
      </c>
      <c r="B4" s="487" t="s">
        <v>99</v>
      </c>
      <c r="C4" s="487"/>
      <c r="D4" s="487"/>
      <c r="E4" s="487"/>
      <c r="F4" s="70">
        <f>'Instalacije jake struje'!F125</f>
        <v>0</v>
      </c>
    </row>
    <row r="5" spans="1:14" ht="15" thickBot="1">
      <c r="A5" s="8" t="s">
        <v>147</v>
      </c>
      <c r="B5" s="487" t="s">
        <v>100</v>
      </c>
      <c r="C5" s="487"/>
      <c r="D5" s="487"/>
      <c r="E5" s="487"/>
      <c r="F5" s="70">
        <f>'Instalacije slabe struje'!F70</f>
        <v>0</v>
      </c>
      <c r="I5" s="64"/>
      <c r="J5" s="675"/>
      <c r="K5" s="675"/>
      <c r="L5" s="675"/>
      <c r="M5" s="675"/>
      <c r="N5" s="65"/>
    </row>
    <row r="6" spans="1:14" ht="15" thickBot="1">
      <c r="A6" s="9" t="s">
        <v>148</v>
      </c>
      <c r="B6" s="484" t="s">
        <v>565</v>
      </c>
      <c r="C6" s="484"/>
      <c r="D6" s="484"/>
      <c r="E6" s="484"/>
      <c r="F6" s="71">
        <f>'Instalacije vodovoda i kanaliza'!F99</f>
        <v>0</v>
      </c>
      <c r="I6" s="64"/>
      <c r="J6" s="675"/>
      <c r="K6" s="675"/>
      <c r="L6" s="675"/>
      <c r="M6" s="675"/>
      <c r="N6" s="65"/>
    </row>
    <row r="7" spans="1:14" ht="15" thickBot="1">
      <c r="A7" s="8" t="s">
        <v>149</v>
      </c>
      <c r="B7" s="487" t="s">
        <v>151</v>
      </c>
      <c r="C7" s="487"/>
      <c r="D7" s="487"/>
      <c r="E7" s="487"/>
      <c r="F7" s="70">
        <f>'Mašinske instalacije'!F75</f>
        <v>0</v>
      </c>
    </row>
    <row r="8" spans="1:14" ht="15" thickBot="1">
      <c r="A8" s="8" t="s">
        <v>150</v>
      </c>
      <c r="B8" s="487" t="s">
        <v>101</v>
      </c>
      <c r="C8" s="487"/>
      <c r="D8" s="487"/>
      <c r="E8" s="487"/>
      <c r="F8" s="69">
        <f>ZOP!E7</f>
        <v>0</v>
      </c>
    </row>
    <row r="9" spans="1:14" ht="15" thickBot="1">
      <c r="A9" s="66"/>
      <c r="B9" s="678"/>
      <c r="C9" s="679"/>
      <c r="D9" s="679"/>
      <c r="E9" s="680"/>
      <c r="F9" s="71"/>
    </row>
    <row r="10" spans="1:14" ht="15" thickBot="1">
      <c r="A10" s="9"/>
      <c r="B10" s="483" t="s">
        <v>102</v>
      </c>
      <c r="C10" s="484"/>
      <c r="D10" s="484"/>
      <c r="E10" s="485"/>
      <c r="F10" s="72">
        <f>SUM(F3:F8)</f>
        <v>0</v>
      </c>
    </row>
    <row r="11" spans="1:14" ht="15" thickBot="1">
      <c r="A11" s="67"/>
      <c r="B11" s="483"/>
      <c r="C11" s="484"/>
      <c r="D11" s="484"/>
      <c r="E11" s="485"/>
      <c r="F11" s="71"/>
    </row>
    <row r="12" spans="1:14" ht="15" thickBot="1">
      <c r="A12" s="494" t="s">
        <v>426</v>
      </c>
      <c r="B12" s="495"/>
      <c r="C12" s="495"/>
      <c r="D12" s="495"/>
      <c r="E12" s="496"/>
      <c r="F12" s="73">
        <f>SUM(F10:F11)</f>
        <v>0</v>
      </c>
    </row>
    <row r="13" spans="1:14" ht="15" thickBot="1">
      <c r="A13" s="483" t="s">
        <v>103</v>
      </c>
      <c r="B13" s="484"/>
      <c r="C13" s="484"/>
      <c r="D13" s="484"/>
      <c r="E13" s="485"/>
      <c r="F13" s="74">
        <f>F12*0.21</f>
        <v>0</v>
      </c>
    </row>
    <row r="14" spans="1:14" ht="15" thickBot="1">
      <c r="A14" s="483" t="s">
        <v>427</v>
      </c>
      <c r="B14" s="484"/>
      <c r="C14" s="484"/>
      <c r="D14" s="484"/>
      <c r="E14" s="485"/>
      <c r="F14" s="69">
        <f>F12+F13</f>
        <v>0</v>
      </c>
    </row>
  </sheetData>
  <mergeCells count="16">
    <mergeCell ref="B1:E1"/>
    <mergeCell ref="A13:E13"/>
    <mergeCell ref="A14:E14"/>
    <mergeCell ref="B3:E3"/>
    <mergeCell ref="B6:E6"/>
    <mergeCell ref="B9:E9"/>
    <mergeCell ref="B10:E10"/>
    <mergeCell ref="B11:E11"/>
    <mergeCell ref="A12:E12"/>
    <mergeCell ref="J5:M5"/>
    <mergeCell ref="J6:M6"/>
    <mergeCell ref="B7:E7"/>
    <mergeCell ref="B8:E8"/>
    <mergeCell ref="B2:E2"/>
    <mergeCell ref="B4:E4"/>
    <mergeCell ref="B5:E5"/>
  </mergeCells>
  <pageMargins left="0.7" right="0.7" top="0.75" bottom="0.75" header="0.3" footer="0.3"/>
  <pageSetup paperSize="9" orientation="portrait" horizontalDpi="1200" verticalDpi="1200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3 V t I W J M R P m W n A A A A + w A A A B I A H A B D b 2 5 m a W c v U G F j a 2 F n Z S 5 4 b W w g o h g A K K A U A A A A A A A A A A A A A A A A A A A A A A A A A A A A h Y 8 9 D o I w A E a v Q r r 3 h 2 o M I a U M x g 0 S E x P j 2 p Q K j V B M W y x 3 c / B I X k G M o m 6 u 7 3 v D + + 7 X G 8 v H r o 0 u y j r d m w z E i I B I G d l X 2 t Q Z G P w R J i D n b C v k S d Q q m m T j 0 t F V G W i 8 P 6 c Y h x B Q W K D e 1 p g S E u N D W e x k o z o B P r L + L 0 N t n B d G K s D Z / h X D K Y r p E q 1 o g g j D M 2 S l N l + B T r 3 P 9 Q e y 9 d D 6 w S r u L C y E N 7 D c M D w z h t 9 H + A N Q S w M E F A A C A A g A 3 V t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1 b S F g o i k e 4 D g A A A B E A A A A T A B w A R m 9 y b X V s Y X M v U 2 V j d G l v b j E u b S C i G A A o o B Q A A A A A A A A A A A A A A A A A A A A A A A A A A A A r T k 0 u y c z P U w i G 0 I b W A F B L A Q I t A B Q A A g A I A N 1 b S F i T E T 5 l p w A A A P s A A A A S A A A A A A A A A A A A A A A A A A A A A A B D b 2 5 m a W c v U G F j a 2 F n Z S 5 4 b W x Q S w E C L Q A U A A I A C A D d W 0 h Y D 8 r p q 6 Q A A A D p A A A A E w A A A A A A A A A A A A A A A A D z A A A A W 0 N v b n R l b n R f V H l w Z X N d L n h t b F B L A Q I t A B Q A A g A I A N 1 b S F g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y 6 W O X Z + V N R L d x R A k E g 4 W M A A A A A A I A A A A A A B B m A A A A A Q A A I A A A A G 7 K t S 7 B w o 6 L b p c 7 e D s / o s j v N i x o s 2 / e M 7 I c o Q 8 l Y U 4 r A A A A A A 6 A A A A A A g A A I A A A A A n c v F m f h U A o f R W m v o f J W t A Z L l d v H L N q e 0 X 8 E 5 a 9 H f b z U A A A A B a f u B 3 E d l u 1 + o D B z 4 m A A u Q Z R 3 T h I P j r 2 F U C o j z v g A K o G L e Q e a e A q U 7 j m m p D V 2 O O Z b p h j 9 E 1 h n s E u r R C Z d o z 9 m p c + m L + P v 1 J v r N W U G / 8 M G b 5 Q A A A A P M O v B a N Y 9 h 2 q 1 u X + g d y b z R c U i O 9 G r h a 4 l k d r 1 i b r C O s U S I m I 3 K J i 3 b k q f d U A k b w m q x S 0 f 7 T j 3 T a h / o 1 Y J j S J 5 A = < / D a t a M a s h u p > 
</file>

<file path=customXml/itemProps1.xml><?xml version="1.0" encoding="utf-8"?>
<ds:datastoreItem xmlns:ds="http://schemas.openxmlformats.org/officeDocument/2006/customXml" ds:itemID="{E258855F-D942-441D-AA76-9FD7ED33B4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17</vt:i4>
      </vt:variant>
    </vt:vector>
  </HeadingPairs>
  <TitlesOfParts>
    <vt:vector size="24" baseType="lpstr">
      <vt:lpstr>Građevinsko-zanatski radov</vt:lpstr>
      <vt:lpstr>Instalacije jake struje</vt:lpstr>
      <vt:lpstr>Instalacije slabe struje</vt:lpstr>
      <vt:lpstr>Instalacije vodovoda i kanaliza</vt:lpstr>
      <vt:lpstr>Mašinske instalacije</vt:lpstr>
      <vt:lpstr>ZOP</vt:lpstr>
      <vt:lpstr>REKAPITULACIJA</vt:lpstr>
      <vt:lpstr>'Građevinsko-zanatski radov'!_Hlk156895384</vt:lpstr>
      <vt:lpstr>'Građevinsko-zanatski radov'!_Hlk156896370</vt:lpstr>
      <vt:lpstr>'Građevinsko-zanatski radov'!_Hlk156898191</vt:lpstr>
      <vt:lpstr>'Građevinsko-zanatski radov'!_Hlk156901811</vt:lpstr>
      <vt:lpstr>'Građevinsko-zanatski radov'!_Hlk156902206</vt:lpstr>
      <vt:lpstr>'Građevinsko-zanatski radov'!_Hlk156902745</vt:lpstr>
      <vt:lpstr>'Građevinsko-zanatski radov'!_Hlk156903007</vt:lpstr>
      <vt:lpstr>'Građevinsko-zanatski radov'!_Hlk156904600</vt:lpstr>
      <vt:lpstr>'Građevinsko-zanatski radov'!_Hlk156905212</vt:lpstr>
      <vt:lpstr>'Građevinsko-zanatski radov'!_Hlk157516511</vt:lpstr>
      <vt:lpstr>'Građevinsko-zanatski radov'!_Hlk157516518</vt:lpstr>
      <vt:lpstr>'Građevinsko-zanatski radov'!_Hlk157521449</vt:lpstr>
      <vt:lpstr>'Građevinsko-zanatski radov'!_Hlk157521803</vt:lpstr>
      <vt:lpstr>'Građevinsko-zanatski radov'!_Hlk157522139</vt:lpstr>
      <vt:lpstr>'Građevinsko-zanatski radov'!Print_Area</vt:lpstr>
      <vt:lpstr>'Instalacije vodovoda i kanaliza'!Print_Area</vt:lpstr>
      <vt:lpstr>REKAPITULACIJA!Print_Area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Rakocevic</dc:creator>
  <cp:lastModifiedBy>Irena Boskovic</cp:lastModifiedBy>
  <cp:lastPrinted>2024-04-17T11:54:28Z</cp:lastPrinted>
  <dcterms:created xsi:type="dcterms:W3CDTF">2024-02-08T10:27:24Z</dcterms:created>
  <dcterms:modified xsi:type="dcterms:W3CDTF">2024-09-05T15:35:14Z</dcterms:modified>
</cp:coreProperties>
</file>